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<sst xmlns="http://schemas.openxmlformats.org/spreadsheetml/2006/main" uniqueCount="58">
  <si>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</si>
  <si>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</si>
  <si>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</si>
  <si>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</si>
  <si>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</si>
  <si>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</si>
  <si>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</si>
  <si>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</si>
  <si>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</si>
  <si>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</si>
  <si>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</si>
  <si>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</si>
  <si>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</si>
  <si>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</si>
  <si>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</si>
  <si>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</si>
  <si>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</si>
  <si>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</si>
  <si>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</si>
  <si>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</si>
  <si>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BRUNO DA OSIMO</t>
  </si>
  <si>
    <t>60027 OSIMO (AN) - Via S.Lucia, 10 - C.F. 80012730422 C.M. ANIC843003</t>
  </si>
  <si>
    <t>2024</t>
  </si>
  <si>
    <t>422/01 del 19/12/2023</t>
  </si>
  <si>
    <t>526/PA del 31/12/2023</t>
  </si>
  <si>
    <t>397/PA del 29/12/2023</t>
  </si>
  <si>
    <t>108/P del 31/12/2023</t>
  </si>
  <si>
    <t>1024004356 del 12/01/2024</t>
  </si>
  <si>
    <t>4/01 del 09/01/2024</t>
  </si>
  <si>
    <t>6/01 del 12/01/2024</t>
  </si>
  <si>
    <t>12400600010000001111 del 16/01/2024</t>
  </si>
  <si>
    <t>12400600010000001110 del 16/01/2024</t>
  </si>
  <si>
    <t>12 del 22/01/2024</t>
  </si>
  <si>
    <t>7SP del 31/01/2024</t>
  </si>
  <si>
    <t>18/PA del 31/01/2024</t>
  </si>
  <si>
    <t>1024030835 del 05/02/2024</t>
  </si>
  <si>
    <t>61 del 31/01/2024</t>
  </si>
  <si>
    <t>45/01 del 14/02/2024</t>
  </si>
  <si>
    <t>46/01 del 14/02/2024</t>
  </si>
  <si>
    <t>0000000519/PA del 16/02/2024</t>
  </si>
  <si>
    <t>0000001561/PA del 23/02/2024</t>
  </si>
  <si>
    <t>0000001560/PA del 23/02/2024</t>
  </si>
  <si>
    <t>0/322 del 28/02/2024</t>
  </si>
  <si>
    <t>2/24 del 29/02/2024</t>
  </si>
  <si>
    <t>54/01 del 29/02/2024</t>
  </si>
  <si>
    <t>55/01 del 29/02/2024</t>
  </si>
  <si>
    <t>416  del 06/03/2024</t>
  </si>
  <si>
    <t>V3-4261 del 01/03/2024</t>
  </si>
  <si>
    <t>V3-4260 del 01/03/2024</t>
  </si>
  <si>
    <t>V3-4332 del 04/03/2024</t>
  </si>
  <si>
    <t>859/FVIDF del 07/03/2024</t>
  </si>
  <si>
    <t>401 del 08/03/2024</t>
  </si>
  <si>
    <t>1024059811 del 06/03/2024</t>
  </si>
  <si>
    <t>V3-5029 del 13/03/2024</t>
  </si>
  <si>
    <t>V603E-55 del 18/03/2024</t>
  </si>
  <si>
    <t>173 /PA del 21/03/2024</t>
  </si>
  <si>
    <t>E14 del 21/03/2024</t>
  </si>
  <si>
    <t>2/77 del 22/03/2024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</si>
</sst>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35</v>
      </c>
      <c r="B9" s="32"/>
      <c r="C9" s="31">
        <f>SUM(C13:C16)</f>
        <v>16383.200000000003</v>
      </c>
      <c r="D9" s="32"/>
      <c r="E9" s="37">
        <f>('Trimestre 1'!H1+'Trimestre 2'!H1+'Trimestre 3'!H1+'Trimestre 4'!H1)/C9</f>
        <v>-5.5207071878509666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35</v>
      </c>
      <c r="C13" s="26">
        <f>'Trimestre 1'!B1</f>
        <v>16383.200000000003</v>
      </c>
      <c r="D13" s="26">
        <f>'Trimestre 1'!G1</f>
        <v>-5.5207071878509693</v>
      </c>
      <c r="E13" s="26">
        <v>67408.6</v>
      </c>
      <c r="F13" s="30">
        <v>3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0</v>
      </c>
      <c r="C14" s="26">
        <f>'Trimestre 2'!B1</f>
        <v>0</v>
      </c>
      <c r="D14" s="26">
        <f>'Trimestre 2'!G1</f>
        <v>0</v>
      </c>
      <c r="E14" s="26"/>
      <c r="F14" s="30"/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0</v>
      </c>
      <c r="C15" s="26">
        <f>'Trimestre 3'!B1</f>
        <v>0</v>
      </c>
      <c r="D15" s="26">
        <f>'Trimestre 3'!G1</f>
        <v>0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16383.200000000003</v>
      </c>
      <c r="C1" s="49">
        <f>COUNTA(A4:A203)</f>
        <v>35</v>
      </c>
      <c r="G1" s="13">
        <f>IF(B1&lt;&gt;0,H1/B1,0)</f>
        <v>-5.5207071878509693</v>
      </c>
      <c r="H1" s="12">
        <f>SUM(H4:H195)</f>
        <v>-90446.849999999962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354.55</v>
      </c>
      <c r="C4" s="10">
        <v>45329</v>
      </c>
      <c r="D4" s="10">
        <v>45355</v>
      </c>
      <c r="E4" s="10"/>
      <c r="F4" s="10"/>
      <c r="G4" s="1">
        <f>D4-C4-(F4-E4)</f>
        <v>26</v>
      </c>
      <c r="H4" s="9">
        <f>B4*G4</f>
        <v>9218.3</v>
      </c>
    </row>
    <row r="5" spans="1:8">
      <c r="A5" s="16" t="s">
        <v>24</v>
      </c>
      <c r="B5" s="9">
        <v>2849.71</v>
      </c>
      <c r="C5" s="10">
        <v>45329</v>
      </c>
      <c r="D5" s="10">
        <v>45355</v>
      </c>
      <c r="E5" s="10"/>
      <c r="F5" s="10"/>
      <c r="G5" s="1">
        <f t="shared" si="0" ref="G5:G68">D5-C5-(F5-E5)</f>
        <v>26</v>
      </c>
      <c r="H5" s="9">
        <f t="shared" si="1" ref="H5:H68">B5*G5</f>
        <v>74092.46</v>
      </c>
    </row>
    <row r="6" spans="1:8">
      <c r="A6" s="16" t="s">
        <v>25</v>
      </c>
      <c r="B6" s="9">
        <v>1300</v>
      </c>
      <c r="C6" s="10">
        <v>45329</v>
      </c>
      <c r="D6" s="10">
        <v>45355</v>
      </c>
      <c r="E6" s="10"/>
      <c r="F6" s="10"/>
      <c r="G6" s="1">
        <f t="shared" si="0">D6-C6-(F6-E6)</f>
        <v>26</v>
      </c>
      <c r="H6" s="9">
        <f t="shared" si="1">B6*G6</f>
        <v>33800</v>
      </c>
    </row>
    <row r="7" spans="1:8">
      <c r="A7" s="16" t="s">
        <v>26</v>
      </c>
      <c r="B7" s="9">
        <v>139.3</v>
      </c>
      <c r="C7" s="10">
        <v>45333</v>
      </c>
      <c r="D7" s="10">
        <v>45355</v>
      </c>
      <c r="E7" s="10"/>
      <c r="F7" s="10"/>
      <c r="G7" s="1">
        <f t="shared" si="0">D7-C7-(F7-E7)</f>
        <v>22</v>
      </c>
      <c r="H7" s="9">
        <f t="shared" si="1">B7*G7</f>
        <v>3064.6</v>
      </c>
    </row>
    <row r="8" spans="1:8">
      <c r="A8" s="16" t="s">
        <v>27</v>
      </c>
      <c r="B8" s="9">
        <v>25.21</v>
      </c>
      <c r="C8" s="10">
        <v>45337</v>
      </c>
      <c r="D8" s="10">
        <v>45355</v>
      </c>
      <c r="E8" s="10"/>
      <c r="F8" s="10"/>
      <c r="G8" s="1">
        <f t="shared" si="0">D8-C8-(F8-E8)</f>
        <v>18</v>
      </c>
      <c r="H8" s="9">
        <f t="shared" si="1">B8*G8</f>
        <v>453.78</v>
      </c>
    </row>
    <row r="9" spans="1:8">
      <c r="A9" s="16" t="s">
        <v>28</v>
      </c>
      <c r="B9" s="9">
        <v>354.55</v>
      </c>
      <c r="C9" s="10">
        <v>45339</v>
      </c>
      <c r="D9" s="10">
        <v>45355</v>
      </c>
      <c r="E9" s="10"/>
      <c r="F9" s="10"/>
      <c r="G9" s="1">
        <f t="shared" si="0">D9-C9-(F9-E9)</f>
        <v>16</v>
      </c>
      <c r="H9" s="9">
        <f t="shared" si="1">B9*G9</f>
        <v>5672.8</v>
      </c>
    </row>
    <row r="10" spans="1:8">
      <c r="A10" s="16" t="s">
        <v>29</v>
      </c>
      <c r="B10" s="9">
        <v>372.73</v>
      </c>
      <c r="C10" s="10">
        <v>45339</v>
      </c>
      <c r="D10" s="10">
        <v>45355</v>
      </c>
      <c r="E10" s="10"/>
      <c r="F10" s="10"/>
      <c r="G10" s="1">
        <f t="shared" si="0">D10-C10-(F10-E10)</f>
        <v>16</v>
      </c>
      <c r="H10" s="9">
        <f t="shared" si="1">B10*G10</f>
        <v>5963.68</v>
      </c>
    </row>
    <row r="11" spans="1:8">
      <c r="A11" s="16" t="s">
        <v>30</v>
      </c>
      <c r="B11" s="9">
        <v>0</v>
      </c>
      <c r="C11" s="10">
        <v>45341</v>
      </c>
      <c r="D11" s="10">
        <v>45355</v>
      </c>
      <c r="E11" s="10"/>
      <c r="F11" s="10"/>
      <c r="G11" s="1">
        <f t="shared" si="0">D11-C11-(F11-E11)</f>
        <v>14</v>
      </c>
      <c r="H11" s="9">
        <f t="shared" si="1">B11*G11</f>
        <v>0</v>
      </c>
    </row>
    <row r="12" spans="1:8">
      <c r="A12" s="16" t="s">
        <v>31</v>
      </c>
      <c r="B12" s="9">
        <v>0</v>
      </c>
      <c r="C12" s="10">
        <v>45340</v>
      </c>
      <c r="D12" s="10">
        <v>45355</v>
      </c>
      <c r="E12" s="10"/>
      <c r="F12" s="10"/>
      <c r="G12" s="1">
        <f t="shared" si="0">D12-C12-(F12-E12)</f>
        <v>15</v>
      </c>
      <c r="H12" s="9">
        <f t="shared" si="1">B12*G12</f>
        <v>0</v>
      </c>
    </row>
    <row r="13" spans="1:8">
      <c r="A13" s="16" t="s">
        <v>32</v>
      </c>
      <c r="B13" s="9">
        <v>244.8</v>
      </c>
      <c r="C13" s="10">
        <v>45347</v>
      </c>
      <c r="D13" s="10">
        <v>45355</v>
      </c>
      <c r="E13" s="10"/>
      <c r="F13" s="10"/>
      <c r="G13" s="1">
        <f t="shared" si="0">D13-C13-(F13-E13)</f>
        <v>8</v>
      </c>
      <c r="H13" s="9">
        <f t="shared" si="1">B13*G13</f>
        <v>1958.4</v>
      </c>
    </row>
    <row r="14" spans="1:8">
      <c r="A14" s="16" t="s">
        <v>33</v>
      </c>
      <c r="B14" s="9">
        <v>1038</v>
      </c>
      <c r="C14" s="10">
        <v>45359</v>
      </c>
      <c r="D14" s="10">
        <v>45355</v>
      </c>
      <c r="E14" s="10"/>
      <c r="F14" s="10"/>
      <c r="G14" s="1">
        <f t="shared" si="0">D14-C14-(F14-E14)</f>
        <v>-4</v>
      </c>
      <c r="H14" s="9">
        <f t="shared" si="1">B14*G14</f>
        <v>-4152</v>
      </c>
    </row>
    <row r="15" spans="1:8">
      <c r="A15" s="16" t="s">
        <v>34</v>
      </c>
      <c r="B15" s="9">
        <v>176</v>
      </c>
      <c r="C15" s="10">
        <v>45359</v>
      </c>
      <c r="D15" s="10">
        <v>45355</v>
      </c>
      <c r="E15" s="10"/>
      <c r="F15" s="10"/>
      <c r="G15" s="1">
        <f t="shared" si="0">D15-C15-(F15-E15)</f>
        <v>-4</v>
      </c>
      <c r="H15" s="9">
        <f t="shared" si="1">B15*G15</f>
        <v>-704</v>
      </c>
    </row>
    <row r="16" spans="1:8">
      <c r="A16" s="16" t="s">
        <v>35</v>
      </c>
      <c r="B16" s="9">
        <v>66.42</v>
      </c>
      <c r="C16" s="10">
        <v>45359</v>
      </c>
      <c r="D16" s="10">
        <v>45355</v>
      </c>
      <c r="E16" s="10"/>
      <c r="F16" s="10"/>
      <c r="G16" s="1">
        <f t="shared" si="0">D16-C16-(F16-E16)</f>
        <v>-4</v>
      </c>
      <c r="H16" s="9">
        <f t="shared" si="1">B16*G16</f>
        <v>-265.68</v>
      </c>
    </row>
    <row r="17" spans="1:8">
      <c r="A17" s="16" t="s">
        <v>36</v>
      </c>
      <c r="B17" s="9">
        <v>145.6</v>
      </c>
      <c r="C17" s="10">
        <v>45359</v>
      </c>
      <c r="D17" s="10">
        <v>45355</v>
      </c>
      <c r="E17" s="10"/>
      <c r="F17" s="10"/>
      <c r="G17" s="1">
        <f t="shared" si="0">D17-C17-(F17-E17)</f>
        <v>-4</v>
      </c>
      <c r="H17" s="9">
        <f t="shared" si="1">B17*G17</f>
        <v>-582.4</v>
      </c>
    </row>
    <row r="18" spans="1:8">
      <c r="A18" s="16" t="s">
        <v>37</v>
      </c>
      <c r="B18" s="9">
        <v>172.73</v>
      </c>
      <c r="C18" s="10">
        <v>45369</v>
      </c>
      <c r="D18" s="10">
        <v>45355</v>
      </c>
      <c r="E18" s="10"/>
      <c r="F18" s="10"/>
      <c r="G18" s="1">
        <f t="shared" si="0">D18-C18-(F18-E18)</f>
        <v>-14</v>
      </c>
      <c r="H18" s="9">
        <f t="shared" si="1">B18*G18</f>
        <v>-2418.22</v>
      </c>
    </row>
    <row r="19" spans="1:8">
      <c r="A19" s="16" t="s">
        <v>38</v>
      </c>
      <c r="B19" s="9">
        <v>100</v>
      </c>
      <c r="C19" s="10">
        <v>45369</v>
      </c>
      <c r="D19" s="10">
        <v>45355</v>
      </c>
      <c r="E19" s="10"/>
      <c r="F19" s="10"/>
      <c r="G19" s="1">
        <f t="shared" si="0">D19-C19-(F19-E19)</f>
        <v>-14</v>
      </c>
      <c r="H19" s="9">
        <f t="shared" si="1">B19*G19</f>
        <v>-1400</v>
      </c>
    </row>
    <row r="20" spans="1:8">
      <c r="A20" s="16" t="s">
        <v>39</v>
      </c>
      <c r="B20" s="9">
        <v>100</v>
      </c>
      <c r="C20" s="10">
        <v>45369</v>
      </c>
      <c r="D20" s="10">
        <v>45355</v>
      </c>
      <c r="E20" s="10"/>
      <c r="F20" s="10"/>
      <c r="G20" s="1">
        <f t="shared" si="0">D20-C20-(F20-E20)</f>
        <v>-14</v>
      </c>
      <c r="H20" s="9">
        <f t="shared" si="1">B20*G20</f>
        <v>-1400</v>
      </c>
    </row>
    <row r="21" spans="1:8">
      <c r="A21" s="16" t="s">
        <v>40</v>
      </c>
      <c r="B21" s="9">
        <v>1275</v>
      </c>
      <c r="C21" s="10">
        <v>45375</v>
      </c>
      <c r="D21" s="10">
        <v>45355</v>
      </c>
      <c r="E21" s="10"/>
      <c r="F21" s="10"/>
      <c r="G21" s="1">
        <f t="shared" si="0">D21-C21-(F21-E21)</f>
        <v>-20</v>
      </c>
      <c r="H21" s="9">
        <f t="shared" si="1">B21*G21</f>
        <v>-25500</v>
      </c>
    </row>
    <row r="22" spans="1:8">
      <c r="A22" s="16" t="s">
        <v>41</v>
      </c>
      <c r="B22" s="9">
        <v>500</v>
      </c>
      <c r="C22" s="10">
        <v>45379</v>
      </c>
      <c r="D22" s="10">
        <v>45355</v>
      </c>
      <c r="E22" s="10"/>
      <c r="F22" s="10"/>
      <c r="G22" s="1">
        <f t="shared" si="0">D22-C22-(F22-E22)</f>
        <v>-24</v>
      </c>
      <c r="H22" s="9">
        <f t="shared" si="1">B22*G22</f>
        <v>-12000</v>
      </c>
    </row>
    <row r="23" spans="1:8">
      <c r="A23" s="16" t="s">
        <v>42</v>
      </c>
      <c r="B23" s="9">
        <v>112.49</v>
      </c>
      <c r="C23" s="10">
        <v>45383</v>
      </c>
      <c r="D23" s="10">
        <v>45355</v>
      </c>
      <c r="E23" s="10"/>
      <c r="F23" s="10"/>
      <c r="G23" s="1">
        <f t="shared" si="0">D23-C23-(F23-E23)</f>
        <v>-28</v>
      </c>
      <c r="H23" s="9">
        <f t="shared" si="1">B23*G23</f>
        <v>-3149.72</v>
      </c>
    </row>
    <row r="24" spans="1:8">
      <c r="A24" s="16" t="s">
        <v>43</v>
      </c>
      <c r="B24" s="9">
        <v>452.9</v>
      </c>
      <c r="C24" s="10">
        <v>45383</v>
      </c>
      <c r="D24" s="10">
        <v>45355</v>
      </c>
      <c r="E24" s="10"/>
      <c r="F24" s="10"/>
      <c r="G24" s="1">
        <f t="shared" si="0">D24-C24-(F24-E24)</f>
        <v>-28</v>
      </c>
      <c r="H24" s="9">
        <f t="shared" si="1">B24*G24</f>
        <v>-12681.2</v>
      </c>
    </row>
    <row r="25" spans="1:8">
      <c r="A25" s="16" t="s">
        <v>44</v>
      </c>
      <c r="B25" s="9">
        <v>790</v>
      </c>
      <c r="C25" s="10">
        <v>45393</v>
      </c>
      <c r="D25" s="10">
        <v>45371</v>
      </c>
      <c r="E25" s="10"/>
      <c r="F25" s="10"/>
      <c r="G25" s="1">
        <f t="shared" si="0">D25-C25-(F25-E25)</f>
        <v>-22</v>
      </c>
      <c r="H25" s="9">
        <f t="shared" si="1">B25*G25</f>
        <v>-17380</v>
      </c>
    </row>
    <row r="26" spans="1:8">
      <c r="A26" s="16" t="s">
        <v>45</v>
      </c>
      <c r="B26" s="9">
        <v>380</v>
      </c>
      <c r="C26" s="10">
        <v>45393</v>
      </c>
      <c r="D26" s="10">
        <v>45371</v>
      </c>
      <c r="E26" s="10"/>
      <c r="F26" s="10"/>
      <c r="G26" s="1">
        <f t="shared" si="0">D26-C26-(F26-E26)</f>
        <v>-22</v>
      </c>
      <c r="H26" s="9">
        <f t="shared" si="1">B26*G26</f>
        <v>-8360</v>
      </c>
    </row>
    <row r="27" spans="1:8">
      <c r="A27" s="16" t="s">
        <v>46</v>
      </c>
      <c r="B27" s="9">
        <v>48.84</v>
      </c>
      <c r="C27" s="10">
        <v>45393</v>
      </c>
      <c r="D27" s="10">
        <v>45371</v>
      </c>
      <c r="E27" s="10"/>
      <c r="F27" s="10"/>
      <c r="G27" s="1">
        <f t="shared" si="0">D27-C27-(F27-E27)</f>
        <v>-22</v>
      </c>
      <c r="H27" s="9">
        <f t="shared" si="1">B27*G27</f>
        <v>-1074.48</v>
      </c>
    </row>
    <row r="28" spans="1:8">
      <c r="A28" s="16" t="s">
        <v>47</v>
      </c>
      <c r="B28" s="9">
        <v>507.48</v>
      </c>
      <c r="C28" s="10">
        <v>45394</v>
      </c>
      <c r="D28" s="10">
        <v>45371</v>
      </c>
      <c r="E28" s="10"/>
      <c r="F28" s="10"/>
      <c r="G28" s="1">
        <f t="shared" si="0">D28-C28-(F28-E28)</f>
        <v>-23</v>
      </c>
      <c r="H28" s="9">
        <f t="shared" si="1">B28*G28</f>
        <v>-11672.04</v>
      </c>
    </row>
    <row r="29" spans="1:8">
      <c r="A29" s="16" t="s">
        <v>48</v>
      </c>
      <c r="B29" s="9">
        <v>215.52</v>
      </c>
      <c r="C29" s="10">
        <v>45394</v>
      </c>
      <c r="D29" s="10">
        <v>45371</v>
      </c>
      <c r="E29" s="10"/>
      <c r="F29" s="10"/>
      <c r="G29" s="1">
        <f t="shared" si="0">D29-C29-(F29-E29)</f>
        <v>-23</v>
      </c>
      <c r="H29" s="9">
        <f t="shared" si="1">B29*G29</f>
        <v>-4956.96</v>
      </c>
    </row>
    <row r="30" spans="1:8">
      <c r="A30" s="16" t="s">
        <v>49</v>
      </c>
      <c r="B30" s="9">
        <v>144.11</v>
      </c>
      <c r="C30" s="10">
        <v>45394</v>
      </c>
      <c r="D30" s="10">
        <v>45371</v>
      </c>
      <c r="E30" s="10"/>
      <c r="F30" s="10"/>
      <c r="G30" s="1">
        <f t="shared" si="0">D30-C30-(F30-E30)</f>
        <v>-23</v>
      </c>
      <c r="H30" s="9">
        <f t="shared" si="1">B30*G30</f>
        <v>-3314.53</v>
      </c>
    </row>
    <row r="31" spans="1:8">
      <c r="A31" s="16" t="s">
        <v>50</v>
      </c>
      <c r="B31" s="9">
        <v>1039.73</v>
      </c>
      <c r="C31" s="10">
        <v>45395</v>
      </c>
      <c r="D31" s="10">
        <v>45371</v>
      </c>
      <c r="E31" s="10"/>
      <c r="F31" s="10"/>
      <c r="G31" s="1">
        <f t="shared" si="0">D31-C31-(F31-E31)</f>
        <v>-24</v>
      </c>
      <c r="H31" s="9">
        <f t="shared" si="1">B31*G31</f>
        <v>-24953.52</v>
      </c>
    </row>
    <row r="32" spans="1:8">
      <c r="A32" s="16" t="s">
        <v>51</v>
      </c>
      <c r="B32" s="9">
        <v>1770</v>
      </c>
      <c r="C32" s="10">
        <v>45395</v>
      </c>
      <c r="D32" s="10">
        <v>45371</v>
      </c>
      <c r="E32" s="10"/>
      <c r="F32" s="10"/>
      <c r="G32" s="1">
        <f t="shared" si="0">D32-C32-(F32-E32)</f>
        <v>-24</v>
      </c>
      <c r="H32" s="9">
        <f t="shared" si="1">B32*G32</f>
        <v>-42480</v>
      </c>
    </row>
    <row r="33" spans="1:8">
      <c r="A33" s="16" t="s">
        <v>52</v>
      </c>
      <c r="B33" s="9">
        <v>44.73</v>
      </c>
      <c r="C33" s="10">
        <v>45395</v>
      </c>
      <c r="D33" s="10">
        <v>45371</v>
      </c>
      <c r="E33" s="10"/>
      <c r="F33" s="10"/>
      <c r="G33" s="1">
        <f t="shared" si="0">D33-C33-(F33-E33)</f>
        <v>-24</v>
      </c>
      <c r="H33" s="9">
        <f t="shared" si="1">B33*G33</f>
        <v>-1073.52</v>
      </c>
    </row>
    <row r="34" spans="1:8">
      <c r="A34" s="16" t="s">
        <v>53</v>
      </c>
      <c r="B34" s="9">
        <v>384.11</v>
      </c>
      <c r="C34" s="10">
        <v>45403</v>
      </c>
      <c r="D34" s="10">
        <v>45376</v>
      </c>
      <c r="E34" s="10"/>
      <c r="F34" s="10"/>
      <c r="G34" s="1">
        <f t="shared" si="0">D34-C34-(F34-E34)</f>
        <v>-27</v>
      </c>
      <c r="H34" s="9">
        <f t="shared" si="1">B34*G34</f>
        <v>-10370.97</v>
      </c>
    </row>
    <row r="35" spans="1:8">
      <c r="A35" s="16" t="s">
        <v>54</v>
      </c>
      <c r="B35" s="9">
        <v>720</v>
      </c>
      <c r="C35" s="10">
        <v>45403</v>
      </c>
      <c r="D35" s="10">
        <v>45376</v>
      </c>
      <c r="E35" s="10"/>
      <c r="F35" s="10"/>
      <c r="G35" s="1">
        <f t="shared" si="0">D35-C35-(F35-E35)</f>
        <v>-27</v>
      </c>
      <c r="H35" s="9">
        <f t="shared" si="1">B35*G35</f>
        <v>-19440</v>
      </c>
    </row>
    <row r="36" spans="1:8">
      <c r="A36" s="16" t="s">
        <v>55</v>
      </c>
      <c r="B36" s="9">
        <v>192.6</v>
      </c>
      <c r="C36" s="10">
        <v>45403</v>
      </c>
      <c r="D36" s="10">
        <v>45376</v>
      </c>
      <c r="E36" s="10"/>
      <c r="F36" s="10"/>
      <c r="G36" s="1">
        <f t="shared" si="0">D36-C36-(F36-E36)</f>
        <v>-27</v>
      </c>
      <c r="H36" s="9">
        <f t="shared" si="1">B36*G36</f>
        <v>-5200.2</v>
      </c>
    </row>
    <row r="37" spans="1:8">
      <c r="A37" s="16" t="s">
        <v>56</v>
      </c>
      <c r="B37" s="9">
        <v>109.09</v>
      </c>
      <c r="C37" s="10">
        <v>45403</v>
      </c>
      <c r="D37" s="10">
        <v>45376</v>
      </c>
      <c r="E37" s="10"/>
      <c r="F37" s="10"/>
      <c r="G37" s="1">
        <f t="shared" si="0">D37-C37-(F37-E37)</f>
        <v>-27</v>
      </c>
      <c r="H37" s="9">
        <f t="shared" si="1">B37*G37</f>
        <v>-2945.43</v>
      </c>
    </row>
    <row r="38" spans="1:8">
      <c r="A38" s="16" t="s">
        <v>57</v>
      </c>
      <c r="B38" s="9">
        <v>257</v>
      </c>
      <c r="C38" s="10">
        <v>45404</v>
      </c>
      <c r="D38" s="10">
        <v>45376</v>
      </c>
      <c r="E38" s="10"/>
      <c r="F38" s="10"/>
      <c r="G38" s="1">
        <f t="shared" si="0">D38-C38-(F38-E38)</f>
        <v>-28</v>
      </c>
      <c r="H38" s="9">
        <f t="shared" si="1">B38*G38</f>
        <v>-7196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