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ente\Desktop\ITP_2025\file elaborati itp\"/>
    </mc:Choice>
  </mc:AlternateContent>
  <xr:revisionPtr revIDLastSave="0" documentId="13_ncr:1_{97B04AAC-8D1E-410A-BEF2-B0C5F1CCEC1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ice" sheetId="1" r:id="rId1"/>
    <sheet name="Trimestre 2" sheetId="3" r:id="rId2"/>
    <sheet name="Trimestre 3" sheetId="4" r:id="rId3"/>
    <sheet name="Trimestre 1" sheetId="2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2" l="1"/>
  <c r="G29" i="2"/>
  <c r="H29" i="2" s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G10" i="2"/>
  <c r="H10" i="2" s="1"/>
  <c r="H9" i="2"/>
  <c r="H8" i="2"/>
  <c r="H7" i="2"/>
  <c r="H6" i="2"/>
  <c r="H5" i="2"/>
  <c r="H4" i="2"/>
  <c r="H17" i="3" l="1"/>
  <c r="H203" i="5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G204" i="3"/>
  <c r="H204" i="3" s="1"/>
  <c r="H203" i="3"/>
  <c r="G203" i="3"/>
  <c r="H202" i="3"/>
  <c r="G202" i="3"/>
  <c r="H201" i="3"/>
  <c r="G201" i="3"/>
  <c r="G200" i="3"/>
  <c r="H200" i="3" s="1"/>
  <c r="G199" i="3"/>
  <c r="H199" i="3" s="1"/>
  <c r="G198" i="3"/>
  <c r="H198" i="3" s="1"/>
  <c r="H197" i="3"/>
  <c r="G197" i="3"/>
  <c r="H196" i="3"/>
  <c r="G196" i="3"/>
  <c r="H195" i="3"/>
  <c r="G195" i="3"/>
  <c r="G194" i="3"/>
  <c r="H194" i="3" s="1"/>
  <c r="G193" i="3"/>
  <c r="H193" i="3" s="1"/>
  <c r="G192" i="3"/>
  <c r="H192" i="3" s="1"/>
  <c r="H191" i="3"/>
  <c r="G191" i="3"/>
  <c r="H190" i="3"/>
  <c r="G190" i="3"/>
  <c r="H189" i="3"/>
  <c r="G189" i="3"/>
  <c r="G188" i="3"/>
  <c r="H188" i="3" s="1"/>
  <c r="G187" i="3"/>
  <c r="H187" i="3" s="1"/>
  <c r="G186" i="3"/>
  <c r="H186" i="3" s="1"/>
  <c r="H185" i="3"/>
  <c r="G185" i="3"/>
  <c r="H184" i="3"/>
  <c r="G184" i="3"/>
  <c r="H183" i="3"/>
  <c r="G183" i="3"/>
  <c r="G182" i="3"/>
  <c r="H182" i="3" s="1"/>
  <c r="G181" i="3"/>
  <c r="H181" i="3" s="1"/>
  <c r="G180" i="3"/>
  <c r="H180" i="3" s="1"/>
  <c r="H179" i="3"/>
  <c r="G179" i="3"/>
  <c r="H178" i="3"/>
  <c r="G178" i="3"/>
  <c r="H177" i="3"/>
  <c r="G177" i="3"/>
  <c r="G176" i="3"/>
  <c r="H176" i="3" s="1"/>
  <c r="G175" i="3"/>
  <c r="H175" i="3" s="1"/>
  <c r="G174" i="3"/>
  <c r="H174" i="3" s="1"/>
  <c r="H173" i="3"/>
  <c r="G173" i="3"/>
  <c r="H172" i="3"/>
  <c r="G172" i="3"/>
  <c r="H171" i="3"/>
  <c r="G171" i="3"/>
  <c r="G170" i="3"/>
  <c r="H170" i="3" s="1"/>
  <c r="G169" i="3"/>
  <c r="H169" i="3" s="1"/>
  <c r="G168" i="3"/>
  <c r="H168" i="3" s="1"/>
  <c r="H167" i="3"/>
  <c r="G167" i="3"/>
  <c r="H166" i="3"/>
  <c r="G166" i="3"/>
  <c r="H165" i="3"/>
  <c r="G165" i="3"/>
  <c r="G164" i="3"/>
  <c r="H164" i="3" s="1"/>
  <c r="G163" i="3"/>
  <c r="H163" i="3" s="1"/>
  <c r="G162" i="3"/>
  <c r="H162" i="3" s="1"/>
  <c r="H161" i="3"/>
  <c r="G161" i="3"/>
  <c r="H160" i="3"/>
  <c r="G160" i="3"/>
  <c r="H159" i="3"/>
  <c r="G159" i="3"/>
  <c r="G158" i="3"/>
  <c r="H158" i="3" s="1"/>
  <c r="G157" i="3"/>
  <c r="H157" i="3" s="1"/>
  <c r="G156" i="3"/>
  <c r="H156" i="3" s="1"/>
  <c r="H155" i="3"/>
  <c r="G155" i="3"/>
  <c r="H154" i="3"/>
  <c r="G154" i="3"/>
  <c r="H153" i="3"/>
  <c r="G153" i="3"/>
  <c r="G152" i="3"/>
  <c r="H152" i="3" s="1"/>
  <c r="G151" i="3"/>
  <c r="H151" i="3" s="1"/>
  <c r="G150" i="3"/>
  <c r="H150" i="3" s="1"/>
  <c r="H149" i="3"/>
  <c r="G149" i="3"/>
  <c r="H148" i="3"/>
  <c r="G148" i="3"/>
  <c r="H147" i="3"/>
  <c r="G147" i="3"/>
  <c r="G146" i="3"/>
  <c r="H146" i="3" s="1"/>
  <c r="G145" i="3"/>
  <c r="H145" i="3" s="1"/>
  <c r="G144" i="3"/>
  <c r="H144" i="3" s="1"/>
  <c r="H143" i="3"/>
  <c r="G143" i="3"/>
  <c r="H142" i="3"/>
  <c r="G142" i="3"/>
  <c r="H141" i="3"/>
  <c r="G141" i="3"/>
  <c r="G140" i="3"/>
  <c r="H140" i="3" s="1"/>
  <c r="G139" i="3"/>
  <c r="H139" i="3" s="1"/>
  <c r="G138" i="3"/>
  <c r="H138" i="3" s="1"/>
  <c r="H137" i="3"/>
  <c r="G137" i="3"/>
  <c r="H136" i="3"/>
  <c r="G136" i="3"/>
  <c r="H135" i="3"/>
  <c r="G135" i="3"/>
  <c r="G134" i="3"/>
  <c r="H134" i="3" s="1"/>
  <c r="G133" i="3"/>
  <c r="H133" i="3" s="1"/>
  <c r="G132" i="3"/>
  <c r="H132" i="3" s="1"/>
  <c r="H131" i="3"/>
  <c r="G131" i="3"/>
  <c r="H130" i="3"/>
  <c r="G130" i="3"/>
  <c r="H129" i="3"/>
  <c r="G129" i="3"/>
  <c r="G128" i="3"/>
  <c r="H128" i="3" s="1"/>
  <c r="G127" i="3"/>
  <c r="H127" i="3" s="1"/>
  <c r="G126" i="3"/>
  <c r="H126" i="3" s="1"/>
  <c r="H125" i="3"/>
  <c r="G125" i="3"/>
  <c r="H124" i="3"/>
  <c r="G124" i="3"/>
  <c r="H123" i="3"/>
  <c r="G123" i="3"/>
  <c r="G122" i="3"/>
  <c r="H122" i="3" s="1"/>
  <c r="G121" i="3"/>
  <c r="H121" i="3" s="1"/>
  <c r="G120" i="3"/>
  <c r="H120" i="3" s="1"/>
  <c r="H119" i="3"/>
  <c r="G119" i="3"/>
  <c r="H118" i="3"/>
  <c r="G118" i="3"/>
  <c r="H117" i="3"/>
  <c r="G117" i="3"/>
  <c r="G116" i="3"/>
  <c r="H116" i="3" s="1"/>
  <c r="G115" i="3"/>
  <c r="H115" i="3" s="1"/>
  <c r="G114" i="3"/>
  <c r="H114" i="3" s="1"/>
  <c r="H113" i="3"/>
  <c r="G113" i="3"/>
  <c r="H112" i="3"/>
  <c r="G112" i="3"/>
  <c r="H111" i="3"/>
  <c r="G111" i="3"/>
  <c r="G110" i="3"/>
  <c r="H110" i="3" s="1"/>
  <c r="G109" i="3"/>
  <c r="H109" i="3" s="1"/>
  <c r="G108" i="3"/>
  <c r="H108" i="3" s="1"/>
  <c r="H107" i="3"/>
  <c r="G107" i="3"/>
  <c r="H106" i="3"/>
  <c r="G106" i="3"/>
  <c r="H105" i="3"/>
  <c r="G105" i="3"/>
  <c r="G104" i="3"/>
  <c r="H104" i="3" s="1"/>
  <c r="G103" i="3"/>
  <c r="H103" i="3" s="1"/>
  <c r="G102" i="3"/>
  <c r="H102" i="3" s="1"/>
  <c r="H101" i="3"/>
  <c r="G101" i="3"/>
  <c r="H100" i="3"/>
  <c r="G100" i="3"/>
  <c r="H99" i="3"/>
  <c r="G99" i="3"/>
  <c r="G98" i="3"/>
  <c r="H98" i="3" s="1"/>
  <c r="G97" i="3"/>
  <c r="H97" i="3" s="1"/>
  <c r="G96" i="3"/>
  <c r="H96" i="3" s="1"/>
  <c r="H95" i="3"/>
  <c r="G95" i="3"/>
  <c r="H94" i="3"/>
  <c r="G94" i="3"/>
  <c r="H93" i="3"/>
  <c r="G93" i="3"/>
  <c r="G92" i="3"/>
  <c r="H92" i="3" s="1"/>
  <c r="G91" i="3"/>
  <c r="H91" i="3" s="1"/>
  <c r="G90" i="3"/>
  <c r="H90" i="3" s="1"/>
  <c r="H89" i="3"/>
  <c r="G89" i="3"/>
  <c r="H88" i="3"/>
  <c r="G88" i="3"/>
  <c r="H87" i="3"/>
  <c r="G87" i="3"/>
  <c r="G86" i="3"/>
  <c r="H86" i="3" s="1"/>
  <c r="G85" i="3"/>
  <c r="H85" i="3" s="1"/>
  <c r="G84" i="3"/>
  <c r="H84" i="3" s="1"/>
  <c r="H83" i="3"/>
  <c r="G83" i="3"/>
  <c r="H82" i="3"/>
  <c r="G82" i="3"/>
  <c r="H81" i="3"/>
  <c r="G81" i="3"/>
  <c r="G80" i="3"/>
  <c r="H80" i="3" s="1"/>
  <c r="G79" i="3"/>
  <c r="H79" i="3" s="1"/>
  <c r="G78" i="3"/>
  <c r="H78" i="3" s="1"/>
  <c r="H77" i="3"/>
  <c r="G77" i="3"/>
  <c r="H76" i="3"/>
  <c r="G76" i="3"/>
  <c r="H75" i="3"/>
  <c r="G75" i="3"/>
  <c r="G74" i="3"/>
  <c r="H74" i="3" s="1"/>
  <c r="G73" i="3"/>
  <c r="H73" i="3" s="1"/>
  <c r="G72" i="3"/>
  <c r="H72" i="3" s="1"/>
  <c r="H71" i="3"/>
  <c r="G71" i="3"/>
  <c r="H70" i="3"/>
  <c r="G70" i="3"/>
  <c r="H69" i="3"/>
  <c r="G69" i="3"/>
  <c r="G68" i="3"/>
  <c r="H68" i="3" s="1"/>
  <c r="G67" i="3"/>
  <c r="H67" i="3" s="1"/>
  <c r="G66" i="3"/>
  <c r="H66" i="3" s="1"/>
  <c r="H65" i="3"/>
  <c r="G65" i="3"/>
  <c r="H64" i="3"/>
  <c r="G64" i="3"/>
  <c r="H63" i="3"/>
  <c r="G63" i="3"/>
  <c r="G62" i="3"/>
  <c r="H62" i="3" s="1"/>
  <c r="G61" i="3"/>
  <c r="H61" i="3" s="1"/>
  <c r="G60" i="3"/>
  <c r="H60" i="3" s="1"/>
  <c r="H59" i="3"/>
  <c r="G59" i="3"/>
  <c r="H58" i="3"/>
  <c r="G58" i="3"/>
  <c r="H57" i="3"/>
  <c r="G57" i="3"/>
  <c r="G56" i="3"/>
  <c r="H56" i="3" s="1"/>
  <c r="G55" i="3"/>
  <c r="H55" i="3" s="1"/>
  <c r="G54" i="3"/>
  <c r="H54" i="3" s="1"/>
  <c r="H53" i="3"/>
  <c r="G53" i="3"/>
  <c r="H52" i="3"/>
  <c r="G52" i="3"/>
  <c r="H51" i="3"/>
  <c r="G51" i="3"/>
  <c r="G50" i="3"/>
  <c r="H50" i="3" s="1"/>
  <c r="G49" i="3"/>
  <c r="H49" i="3" s="1"/>
  <c r="G48" i="3"/>
  <c r="H48" i="3" s="1"/>
  <c r="H47" i="3"/>
  <c r="G47" i="3"/>
  <c r="H46" i="3"/>
  <c r="G46" i="3"/>
  <c r="H45" i="3"/>
  <c r="G45" i="3"/>
  <c r="G44" i="3"/>
  <c r="H44" i="3" s="1"/>
  <c r="G43" i="3"/>
  <c r="H43" i="3" s="1"/>
  <c r="G42" i="3"/>
  <c r="H42" i="3" s="1"/>
  <c r="H41" i="3"/>
  <c r="G41" i="3"/>
  <c r="H40" i="3"/>
  <c r="G40" i="3"/>
  <c r="H39" i="3"/>
  <c r="G39" i="3"/>
  <c r="G38" i="3"/>
  <c r="H38" i="3" s="1"/>
  <c r="G37" i="3"/>
  <c r="H37" i="3" s="1"/>
  <c r="G36" i="3"/>
  <c r="H36" i="3" s="1"/>
  <c r="H35" i="3"/>
  <c r="G35" i="3"/>
  <c r="H34" i="3"/>
  <c r="G34" i="3"/>
  <c r="H33" i="3"/>
  <c r="G33" i="3"/>
  <c r="G32" i="3"/>
  <c r="H32" i="3" s="1"/>
  <c r="G31" i="3"/>
  <c r="H31" i="3" s="1"/>
  <c r="G30" i="3"/>
  <c r="H30" i="3" s="1"/>
  <c r="H29" i="3"/>
  <c r="G29" i="3"/>
  <c r="H28" i="3"/>
  <c r="G28" i="3"/>
  <c r="H27" i="3"/>
  <c r="G27" i="3"/>
  <c r="G26" i="3"/>
  <c r="H26" i="3" s="1"/>
  <c r="G25" i="3"/>
  <c r="H25" i="3" s="1"/>
  <c r="G24" i="3"/>
  <c r="H24" i="3" s="1"/>
  <c r="H23" i="3"/>
  <c r="G23" i="3"/>
  <c r="H22" i="3"/>
  <c r="G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C1" i="3"/>
  <c r="B14" i="1" s="1"/>
  <c r="B1" i="3"/>
  <c r="C14" i="1" s="1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1" i="2"/>
  <c r="C1" i="2"/>
  <c r="B13" i="1" s="1"/>
  <c r="B1" i="2"/>
  <c r="C13" i="1" s="1"/>
  <c r="D16" i="1"/>
  <c r="C16" i="1"/>
  <c r="B16" i="1"/>
  <c r="D15" i="1"/>
  <c r="C15" i="1"/>
  <c r="B15" i="1"/>
  <c r="G1" i="2" l="1"/>
  <c r="D13" i="1" s="1"/>
  <c r="C9" i="1"/>
  <c r="A9" i="1"/>
  <c r="H1" i="3"/>
  <c r="E9" i="1" s="1"/>
  <c r="G1" i="3" l="1"/>
  <c r="D14" i="1" s="1"/>
</calcChain>
</file>

<file path=xl/sharedStrings.xml><?xml version="1.0" encoding="utf-8"?>
<sst xmlns="http://schemas.openxmlformats.org/spreadsheetml/2006/main" count="93" uniqueCount="69">
  <si>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</si>
  <si>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</si>
  <si>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</si>
  <si>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</si>
  <si>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</si>
  <si>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</si>
  <si>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</si>
  <si>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</si>
  <si>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</si>
  <si>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</si>
  <si>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</si>
  <si>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</si>
  <si>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</si>
  <si>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</si>
  <si>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</si>
  <si>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</si>
  <si>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</si>
  <si>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</si>
  <si>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</si>
  <si>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</si>
  <si>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M. D'AZEGLIO - G. NITTIS</t>
  </si>
  <si>
    <t>76121 BARLETTA (BT) - VIA LIBERTA - C.F. 90101480722 C.M. BTIC89200G</t>
  </si>
  <si>
    <t>2025</t>
  </si>
  <si>
    <t>U1230000020333 del 14/01/2025</t>
  </si>
  <si>
    <t>U1230000020335 del 14/01/2025</t>
  </si>
  <si>
    <t>U1230000020334 del 14/01/2025</t>
  </si>
  <si>
    <t>3 del 03/01/2025</t>
  </si>
  <si>
    <t>3 / B del 14/01/2025</t>
  </si>
  <si>
    <t>49PA del 24/01/2025</t>
  </si>
  <si>
    <t>000040/25 del 27/01/2025</t>
  </si>
  <si>
    <t>0/108 del 23/01/2025</t>
  </si>
  <si>
    <t>FPA 32/25 del 29/01/2025</t>
  </si>
  <si>
    <t>FATT/2025/00359 del 31/01/2025</t>
  </si>
  <si>
    <t>20 del 03/01/2025</t>
  </si>
  <si>
    <t>1010937592 del 22/01/2025</t>
  </si>
  <si>
    <t>00095/25 del 22/01/2025</t>
  </si>
  <si>
    <t>777/FVISE del 23/01/2025</t>
  </si>
  <si>
    <t>AB-FT-250000668 del 31/01/2025</t>
  </si>
  <si>
    <t>1025032554 del 06/02/2025</t>
  </si>
  <si>
    <t>38/PA del 31/01/2025</t>
  </si>
  <si>
    <t>28/PA del 31/01/2025</t>
  </si>
  <si>
    <t>11/PA del 30/01/2025</t>
  </si>
  <si>
    <t>9/E del 09/02/2025</t>
  </si>
  <si>
    <t>1025058318 del 05/03/2025</t>
  </si>
  <si>
    <t>V3-5676 del 27/02/2025</t>
  </si>
  <si>
    <t>V3-6880 del 11/03/2025</t>
  </si>
  <si>
    <t>20PA del 10/03/2025</t>
  </si>
  <si>
    <t>1010947360 del 18/03/2025</t>
  </si>
  <si>
    <t>0000002100/PA del 21/03/2025</t>
  </si>
  <si>
    <t>1010948255 del 24/03/2025</t>
  </si>
  <si>
    <t>0085/B/2025 del 26/03/2025</t>
  </si>
  <si>
    <t>109/PA del 31/03/2025</t>
  </si>
  <si>
    <t>FPA 3/25 del 11/04/2025</t>
  </si>
  <si>
    <t>18/ PA del 11/04/2025</t>
  </si>
  <si>
    <t>1010952209 del 24/04/2025</t>
  </si>
  <si>
    <t>263 del 16/04/2025</t>
  </si>
  <si>
    <t>147/PA del 30/04/2025</t>
  </si>
  <si>
    <t>19 del 06/05/2025</t>
  </si>
  <si>
    <t>18 del 06/05/2025</t>
  </si>
  <si>
    <t>316 del 07/05/2025</t>
  </si>
  <si>
    <t>22 del 08/05/2025</t>
  </si>
  <si>
    <t>29 del 13/05/2025</t>
  </si>
  <si>
    <t>10S del 14/05/2025</t>
  </si>
  <si>
    <t>366 del 22/05/2025</t>
  </si>
  <si>
    <t>2/01 del 13/05/2025</t>
  </si>
  <si>
    <t>FPA 26/25 del 23/05/2025</t>
  </si>
  <si>
    <t>1 del 27/05/2025</t>
  </si>
  <si>
    <t>0000002259/PA del 29/05/2025</t>
  </si>
  <si>
    <t>Fatt.Rizzitelli Giovanni n.19PA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</si>
</sst>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0" fillId="5" borderId="1" xfId="0" applyNumberFormat="1" applyFill="1" applyBorder="1"/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49" fontId="0" fillId="5" borderId="1" xfId="0" applyNumberFormat="1" applyFill="1" applyBorder="1"/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L13" sqref="L13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7" t="s">
        <v>1</v>
      </c>
      <c r="B7" s="38"/>
      <c r="C7" s="38"/>
      <c r="D7" s="38"/>
      <c r="E7" s="38"/>
      <c r="F7" s="39"/>
    </row>
    <row r="8" spans="1:9" ht="30.75" customHeight="1" x14ac:dyDescent="0.25">
      <c r="A8" s="46" t="s">
        <v>0</v>
      </c>
      <c r="B8" s="47"/>
      <c r="C8" s="48" t="s">
        <v>5</v>
      </c>
      <c r="D8" s="47"/>
      <c r="E8" s="49" t="s">
        <v>11</v>
      </c>
      <c r="F8" s="50"/>
    </row>
    <row r="9" spans="1:9" ht="29.25" customHeight="1" thickBot="1" x14ac:dyDescent="0.3">
      <c r="A9" s="40">
        <f>SUM(B13:B16)</f>
        <v>46</v>
      </c>
      <c r="B9" s="36"/>
      <c r="C9" s="35">
        <f>SUM(C13:C16)</f>
        <v>40141.39</v>
      </c>
      <c r="D9" s="36"/>
      <c r="E9" s="41">
        <f>('Trimestre 1'!H1+'Trimestre 2'!H1+'Trimestre 3'!H1+'Trimestre 4'!H1)/C9</f>
        <v>-24.236884921025407</v>
      </c>
      <c r="F9" s="42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3" t="s">
        <v>2</v>
      </c>
      <c r="B11" s="44"/>
      <c r="C11" s="44"/>
      <c r="D11" s="44"/>
      <c r="E11" s="44"/>
      <c r="F11" s="45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27</v>
      </c>
      <c r="C13" s="26">
        <f>'Trimestre 1'!B1</f>
        <v>13403.589999999998</v>
      </c>
      <c r="D13" s="26">
        <f>'Trimestre 1'!G1</f>
        <v>-24.582075399202754</v>
      </c>
      <c r="E13" s="26">
        <v>4045.61</v>
      </c>
      <c r="F13" s="30">
        <v>2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19</v>
      </c>
      <c r="C14" s="26">
        <f>'Trimestre 2'!B1</f>
        <v>26737.8</v>
      </c>
      <c r="D14" s="26">
        <f>'Trimestre 2'!G1</f>
        <v>-24.063841826926673</v>
      </c>
      <c r="E14" s="26">
        <v>0</v>
      </c>
      <c r="F14" s="30">
        <v>0</v>
      </c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tabSelected="1" workbookViewId="0">
      <selection activeCell="A4" sqref="A4:H25"/>
    </sheetView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SUM(B4:B196)</f>
        <v>26737.8</v>
      </c>
      <c r="C1">
        <f>COUNTA(A4:A204)</f>
        <v>19</v>
      </c>
      <c r="G1" s="13">
        <f>IF(B1&lt;&gt;0,H1/B1,0)</f>
        <v>-24.063841826926673</v>
      </c>
      <c r="H1" s="12">
        <f>SUM(H4:H196)</f>
        <v>-643414.18999999994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51" t="s">
        <v>10</v>
      </c>
      <c r="F3" s="52"/>
      <c r="G3" s="7" t="s">
        <v>8</v>
      </c>
      <c r="H3" s="7" t="s">
        <v>9</v>
      </c>
    </row>
    <row r="4" spans="1:8" x14ac:dyDescent="0.25">
      <c r="A4" s="34" t="s">
        <v>50</v>
      </c>
      <c r="B4" s="31">
        <v>3340.07</v>
      </c>
      <c r="C4" s="32">
        <v>45775</v>
      </c>
      <c r="D4" s="32">
        <v>45755</v>
      </c>
      <c r="E4" s="32"/>
      <c r="F4" s="32"/>
      <c r="G4" s="33">
        <v>-18</v>
      </c>
      <c r="H4" s="31">
        <f>B4*G4</f>
        <v>-60121.26</v>
      </c>
    </row>
    <row r="5" spans="1:8" x14ac:dyDescent="0.25">
      <c r="A5" s="34" t="s">
        <v>51</v>
      </c>
      <c r="B5" s="31">
        <v>800</v>
      </c>
      <c r="C5" s="32">
        <v>45787</v>
      </c>
      <c r="D5" s="32">
        <v>45758</v>
      </c>
      <c r="E5" s="32"/>
      <c r="F5" s="32"/>
      <c r="G5" s="33">
        <v>-19</v>
      </c>
      <c r="H5" s="31">
        <f t="shared" ref="H5:H69" si="0">B5*G5</f>
        <v>-15200</v>
      </c>
    </row>
    <row r="6" spans="1:8" x14ac:dyDescent="0.25">
      <c r="A6" s="34" t="s">
        <v>52</v>
      </c>
      <c r="B6" s="31">
        <v>760</v>
      </c>
      <c r="C6" s="32">
        <v>45791</v>
      </c>
      <c r="D6" s="32">
        <v>45762</v>
      </c>
      <c r="E6" s="32"/>
      <c r="F6" s="32"/>
      <c r="G6" s="33">
        <v>-26</v>
      </c>
      <c r="H6" s="31">
        <f t="shared" si="0"/>
        <v>-19760</v>
      </c>
    </row>
    <row r="7" spans="1:8" x14ac:dyDescent="0.25">
      <c r="A7" s="34" t="s">
        <v>53</v>
      </c>
      <c r="B7" s="31">
        <v>1665</v>
      </c>
      <c r="C7" s="32">
        <v>45792</v>
      </c>
      <c r="D7" s="32">
        <v>45762</v>
      </c>
      <c r="E7" s="32"/>
      <c r="F7" s="32"/>
      <c r="G7" s="33">
        <v>-29</v>
      </c>
      <c r="H7" s="31">
        <f t="shared" si="0"/>
        <v>-48285</v>
      </c>
    </row>
    <row r="8" spans="1:8" x14ac:dyDescent="0.25">
      <c r="A8" s="34" t="s">
        <v>54</v>
      </c>
      <c r="B8" s="31">
        <v>59</v>
      </c>
      <c r="C8" s="32">
        <v>45805</v>
      </c>
      <c r="D8" s="32">
        <v>45776</v>
      </c>
      <c r="E8" s="32"/>
      <c r="F8" s="32"/>
      <c r="G8" s="33">
        <v>-32</v>
      </c>
      <c r="H8" s="31">
        <f t="shared" si="0"/>
        <v>-1888</v>
      </c>
    </row>
    <row r="9" spans="1:8" x14ac:dyDescent="0.25">
      <c r="A9" s="34" t="s">
        <v>55</v>
      </c>
      <c r="B9" s="31">
        <v>363.64</v>
      </c>
      <c r="C9" s="32">
        <v>45805</v>
      </c>
      <c r="D9" s="32">
        <v>45776</v>
      </c>
      <c r="E9" s="32"/>
      <c r="F9" s="32"/>
      <c r="G9" s="33">
        <v>-17</v>
      </c>
      <c r="H9" s="31">
        <f t="shared" si="0"/>
        <v>-6181.88</v>
      </c>
    </row>
    <row r="10" spans="1:8" x14ac:dyDescent="0.25">
      <c r="A10" s="34" t="s">
        <v>56</v>
      </c>
      <c r="B10" s="31">
        <v>50</v>
      </c>
      <c r="C10" s="32">
        <v>45812</v>
      </c>
      <c r="D10" s="32">
        <v>45785</v>
      </c>
      <c r="E10" s="32"/>
      <c r="F10" s="32"/>
      <c r="G10" s="33">
        <v>-23</v>
      </c>
      <c r="H10" s="31">
        <f t="shared" si="0"/>
        <v>-1150</v>
      </c>
    </row>
    <row r="11" spans="1:8" x14ac:dyDescent="0.25">
      <c r="A11" s="34" t="s">
        <v>57</v>
      </c>
      <c r="B11" s="31">
        <v>2562.27</v>
      </c>
      <c r="C11" s="32">
        <v>45814</v>
      </c>
      <c r="D11" s="32">
        <v>45785</v>
      </c>
      <c r="E11" s="32"/>
      <c r="F11" s="32"/>
      <c r="G11" s="33">
        <v>-28</v>
      </c>
      <c r="H11" s="31">
        <f t="shared" si="0"/>
        <v>-71743.56</v>
      </c>
    </row>
    <row r="12" spans="1:8" x14ac:dyDescent="0.25">
      <c r="A12" s="34" t="s">
        <v>58</v>
      </c>
      <c r="B12" s="31">
        <v>3483.45</v>
      </c>
      <c r="C12" s="32">
        <v>45814</v>
      </c>
      <c r="D12" s="32">
        <v>45785</v>
      </c>
      <c r="E12" s="32"/>
      <c r="F12" s="32"/>
      <c r="G12" s="33">
        <v>-28</v>
      </c>
      <c r="H12" s="31">
        <f t="shared" si="0"/>
        <v>-97536.599999999991</v>
      </c>
    </row>
    <row r="13" spans="1:8" x14ac:dyDescent="0.25">
      <c r="A13" s="34" t="s">
        <v>59</v>
      </c>
      <c r="B13" s="31">
        <v>4681.82</v>
      </c>
      <c r="C13" s="32">
        <v>45815</v>
      </c>
      <c r="D13" s="32">
        <v>45785</v>
      </c>
      <c r="E13" s="32"/>
      <c r="F13" s="32"/>
      <c r="G13" s="33">
        <v>-29</v>
      </c>
      <c r="H13" s="31">
        <f t="shared" si="0"/>
        <v>-135772.78</v>
      </c>
    </row>
    <row r="14" spans="1:8" x14ac:dyDescent="0.25">
      <c r="A14" s="34" t="s">
        <v>60</v>
      </c>
      <c r="B14" s="31">
        <v>1996</v>
      </c>
      <c r="C14" s="32">
        <v>45816</v>
      </c>
      <c r="D14" s="32">
        <v>45786</v>
      </c>
      <c r="E14" s="32"/>
      <c r="F14" s="32"/>
      <c r="G14" s="33">
        <v>-29</v>
      </c>
      <c r="H14" s="31">
        <f t="shared" si="0"/>
        <v>-57884</v>
      </c>
    </row>
    <row r="15" spans="1:8" x14ac:dyDescent="0.25">
      <c r="A15" s="34" t="s">
        <v>61</v>
      </c>
      <c r="B15" s="31">
        <v>1363</v>
      </c>
      <c r="C15" s="32">
        <v>45821</v>
      </c>
      <c r="D15" s="32">
        <v>45792</v>
      </c>
      <c r="E15" s="32"/>
      <c r="F15" s="32"/>
      <c r="G15" s="33">
        <v>-28</v>
      </c>
      <c r="H15" s="31">
        <f t="shared" si="0"/>
        <v>-38164</v>
      </c>
    </row>
    <row r="16" spans="1:8" x14ac:dyDescent="0.25">
      <c r="A16" s="34" t="s">
        <v>62</v>
      </c>
      <c r="B16" s="31">
        <v>1552</v>
      </c>
      <c r="C16" s="32">
        <v>45826</v>
      </c>
      <c r="D16" s="32">
        <v>45796</v>
      </c>
      <c r="E16" s="32"/>
      <c r="F16" s="32"/>
      <c r="G16" s="33">
        <v>-26</v>
      </c>
      <c r="H16" s="31">
        <f t="shared" si="0"/>
        <v>-40352</v>
      </c>
    </row>
    <row r="17" spans="1:8" x14ac:dyDescent="0.25">
      <c r="A17" s="34" t="s">
        <v>68</v>
      </c>
      <c r="B17" s="31">
        <v>300</v>
      </c>
      <c r="C17" s="32">
        <v>45829</v>
      </c>
      <c r="D17" s="32">
        <v>45800</v>
      </c>
      <c r="E17" s="32"/>
      <c r="F17" s="32"/>
      <c r="G17" s="33">
        <v>-29</v>
      </c>
      <c r="H17" s="31">
        <f t="shared" ref="H17" si="1">B17*G17</f>
        <v>-8700</v>
      </c>
    </row>
    <row r="18" spans="1:8" x14ac:dyDescent="0.25">
      <c r="A18" s="34" t="s">
        <v>63</v>
      </c>
      <c r="B18" s="31">
        <v>590.91</v>
      </c>
      <c r="C18" s="32">
        <v>45830</v>
      </c>
      <c r="D18" s="32">
        <v>45800</v>
      </c>
      <c r="E18" s="32"/>
      <c r="F18" s="32"/>
      <c r="G18" s="33">
        <v>-29</v>
      </c>
      <c r="H18" s="31">
        <f t="shared" si="0"/>
        <v>-17136.39</v>
      </c>
    </row>
    <row r="19" spans="1:8" x14ac:dyDescent="0.25">
      <c r="A19" s="34" t="s">
        <v>64</v>
      </c>
      <c r="B19" s="31">
        <v>390.16</v>
      </c>
      <c r="C19" s="32">
        <v>45830</v>
      </c>
      <c r="D19" s="32">
        <v>45800</v>
      </c>
      <c r="E19" s="32"/>
      <c r="F19" s="32"/>
      <c r="G19" s="33">
        <v>-21</v>
      </c>
      <c r="H19" s="31">
        <f t="shared" si="0"/>
        <v>-8193.36</v>
      </c>
    </row>
    <row r="20" spans="1:8" x14ac:dyDescent="0.25">
      <c r="A20" s="34" t="s">
        <v>65</v>
      </c>
      <c r="B20" s="31">
        <v>2210</v>
      </c>
      <c r="C20" s="32">
        <v>45831</v>
      </c>
      <c r="D20" s="32">
        <v>45801</v>
      </c>
      <c r="E20" s="32"/>
      <c r="F20" s="32"/>
      <c r="G20" s="33">
        <v>1</v>
      </c>
      <c r="H20" s="31">
        <f t="shared" si="0"/>
        <v>2210</v>
      </c>
    </row>
    <row r="21" spans="1:8" x14ac:dyDescent="0.25">
      <c r="A21" s="34" t="s">
        <v>66</v>
      </c>
      <c r="B21" s="31">
        <v>470.48</v>
      </c>
      <c r="C21" s="32">
        <v>45836</v>
      </c>
      <c r="D21" s="32">
        <v>45806</v>
      </c>
      <c r="E21" s="32"/>
      <c r="F21" s="32"/>
      <c r="G21" s="33">
        <v>-32</v>
      </c>
      <c r="H21" s="31">
        <f t="shared" si="0"/>
        <v>-15055.36</v>
      </c>
    </row>
    <row r="22" spans="1:8" x14ac:dyDescent="0.25">
      <c r="A22" s="34" t="s">
        <v>67</v>
      </c>
      <c r="B22" s="31">
        <v>100</v>
      </c>
      <c r="C22" s="32">
        <v>45837</v>
      </c>
      <c r="D22" s="32">
        <v>45812</v>
      </c>
      <c r="E22" s="32"/>
      <c r="F22" s="32"/>
      <c r="G22" s="33">
        <f t="shared" ref="G22:G69" si="2">D22-C22-(F22-E22)</f>
        <v>-25</v>
      </c>
      <c r="H22" s="31">
        <f t="shared" si="0"/>
        <v>-2500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2"/>
        <v>0</v>
      </c>
      <c r="H23" s="9">
        <f t="shared" si="0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2"/>
        <v>0</v>
      </c>
      <c r="H24" s="9">
        <f t="shared" si="0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2"/>
        <v>0</v>
      </c>
      <c r="H25" s="9">
        <f t="shared" si="0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2"/>
        <v>0</v>
      </c>
      <c r="H26" s="9">
        <f t="shared" si="0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2"/>
        <v>0</v>
      </c>
      <c r="H27" s="9">
        <f t="shared" si="0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2"/>
        <v>0</v>
      </c>
      <c r="H28" s="9">
        <f t="shared" si="0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2"/>
        <v>0</v>
      </c>
      <c r="H29" s="9">
        <f t="shared" si="0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2"/>
        <v>0</v>
      </c>
      <c r="H30" s="9">
        <f t="shared" si="0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2"/>
        <v>0</v>
      </c>
      <c r="H31" s="9">
        <f t="shared" si="0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2"/>
        <v>0</v>
      </c>
      <c r="H32" s="9">
        <f t="shared" si="0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2"/>
        <v>0</v>
      </c>
      <c r="H33" s="9">
        <f t="shared" si="0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2"/>
        <v>0</v>
      </c>
      <c r="H34" s="9">
        <f t="shared" si="0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2"/>
        <v>0</v>
      </c>
      <c r="H35" s="9">
        <f t="shared" si="0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2"/>
        <v>0</v>
      </c>
      <c r="H36" s="9">
        <f t="shared" si="0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2"/>
        <v>0</v>
      </c>
      <c r="H37" s="9">
        <f t="shared" si="0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2"/>
        <v>0</v>
      </c>
      <c r="H38" s="9">
        <f t="shared" si="0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2"/>
        <v>0</v>
      </c>
      <c r="H39" s="9">
        <f t="shared" si="0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2"/>
        <v>0</v>
      </c>
      <c r="H40" s="9">
        <f t="shared" si="0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2"/>
        <v>0</v>
      </c>
      <c r="H41" s="9">
        <f t="shared" si="0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2"/>
        <v>0</v>
      </c>
      <c r="H42" s="9">
        <f t="shared" si="0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2"/>
        <v>0</v>
      </c>
      <c r="H43" s="9">
        <f t="shared" si="0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2"/>
        <v>0</v>
      </c>
      <c r="H44" s="9">
        <f t="shared" si="0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2"/>
        <v>0</v>
      </c>
      <c r="H45" s="9">
        <f t="shared" si="0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2"/>
        <v>0</v>
      </c>
      <c r="H46" s="9">
        <f t="shared" si="0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2"/>
        <v>0</v>
      </c>
      <c r="H47" s="9">
        <f t="shared" si="0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2"/>
        <v>0</v>
      </c>
      <c r="H48" s="9">
        <f t="shared" si="0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2"/>
        <v>0</v>
      </c>
      <c r="H49" s="9">
        <f t="shared" si="0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2"/>
        <v>0</v>
      </c>
      <c r="H50" s="9">
        <f t="shared" si="0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2"/>
        <v>0</v>
      </c>
      <c r="H51" s="9">
        <f t="shared" si="0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2"/>
        <v>0</v>
      </c>
      <c r="H52" s="9">
        <f t="shared" si="0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2"/>
        <v>0</v>
      </c>
      <c r="H53" s="9">
        <f t="shared" si="0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2"/>
        <v>0</v>
      </c>
      <c r="H54" s="9">
        <f t="shared" si="0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2"/>
        <v>0</v>
      </c>
      <c r="H55" s="9">
        <f t="shared" si="0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2"/>
        <v>0</v>
      </c>
      <c r="H56" s="9">
        <f t="shared" si="0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2"/>
        <v>0</v>
      </c>
      <c r="H57" s="9">
        <f t="shared" si="0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2"/>
        <v>0</v>
      </c>
      <c r="H58" s="9">
        <f t="shared" si="0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2"/>
        <v>0</v>
      </c>
      <c r="H59" s="9">
        <f t="shared" si="0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2"/>
        <v>0</v>
      </c>
      <c r="H60" s="9">
        <f t="shared" si="0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2"/>
        <v>0</v>
      </c>
      <c r="H61" s="9">
        <f t="shared" si="0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2"/>
        <v>0</v>
      </c>
      <c r="H62" s="9">
        <f t="shared" si="0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2"/>
        <v>0</v>
      </c>
      <c r="H63" s="9">
        <f t="shared" si="0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2"/>
        <v>0</v>
      </c>
      <c r="H64" s="9">
        <f t="shared" si="0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2"/>
        <v>0</v>
      </c>
      <c r="H65" s="9">
        <f t="shared" si="0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2"/>
        <v>0</v>
      </c>
      <c r="H66" s="9">
        <f t="shared" si="0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2"/>
        <v>0</v>
      </c>
      <c r="H67" s="9">
        <f t="shared" si="0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2"/>
        <v>0</v>
      </c>
      <c r="H68" s="9">
        <f t="shared" si="0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si="2"/>
        <v>0</v>
      </c>
      <c r="H69" s="9">
        <f t="shared" si="0"/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ref="G70:G133" si="3">D70-C70-(F70-E70)</f>
        <v>0</v>
      </c>
      <c r="H70" s="9">
        <f t="shared" ref="H70:H133" si="4">B70*G70</f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3"/>
        <v>0</v>
      </c>
      <c r="H71" s="9">
        <f t="shared" si="4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3"/>
        <v>0</v>
      </c>
      <c r="H72" s="9">
        <f t="shared" si="4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3"/>
        <v>0</v>
      </c>
      <c r="H73" s="9">
        <f t="shared" si="4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3"/>
        <v>0</v>
      </c>
      <c r="H74" s="9">
        <f t="shared" si="4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3"/>
        <v>0</v>
      </c>
      <c r="H75" s="9">
        <f t="shared" si="4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3"/>
        <v>0</v>
      </c>
      <c r="H76" s="9">
        <f t="shared" si="4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3"/>
        <v>0</v>
      </c>
      <c r="H77" s="9">
        <f t="shared" si="4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3"/>
        <v>0</v>
      </c>
      <c r="H78" s="9">
        <f t="shared" si="4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3"/>
        <v>0</v>
      </c>
      <c r="H79" s="9">
        <f t="shared" si="4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3"/>
        <v>0</v>
      </c>
      <c r="H80" s="9">
        <f t="shared" si="4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3"/>
        <v>0</v>
      </c>
      <c r="H81" s="9">
        <f t="shared" si="4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3"/>
        <v>0</v>
      </c>
      <c r="H82" s="9">
        <f t="shared" si="4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3"/>
        <v>0</v>
      </c>
      <c r="H83" s="9">
        <f t="shared" si="4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3"/>
        <v>0</v>
      </c>
      <c r="H84" s="9">
        <f t="shared" si="4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3"/>
        <v>0</v>
      </c>
      <c r="H85" s="9">
        <f t="shared" si="4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3"/>
        <v>0</v>
      </c>
      <c r="H86" s="9">
        <f t="shared" si="4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3"/>
        <v>0</v>
      </c>
      <c r="H87" s="9">
        <f t="shared" si="4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3"/>
        <v>0</v>
      </c>
      <c r="H88" s="9">
        <f t="shared" si="4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3"/>
        <v>0</v>
      </c>
      <c r="H89" s="9">
        <f t="shared" si="4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3"/>
        <v>0</v>
      </c>
      <c r="H90" s="9">
        <f t="shared" si="4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3"/>
        <v>0</v>
      </c>
      <c r="H91" s="9">
        <f t="shared" si="4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3"/>
        <v>0</v>
      </c>
      <c r="H92" s="9">
        <f t="shared" si="4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3"/>
        <v>0</v>
      </c>
      <c r="H93" s="9">
        <f t="shared" si="4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3"/>
        <v>0</v>
      </c>
      <c r="H94" s="9">
        <f t="shared" si="4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3"/>
        <v>0</v>
      </c>
      <c r="H95" s="9">
        <f t="shared" si="4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3"/>
        <v>0</v>
      </c>
      <c r="H96" s="9">
        <f t="shared" si="4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3"/>
        <v>0</v>
      </c>
      <c r="H97" s="9">
        <f t="shared" si="4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3"/>
        <v>0</v>
      </c>
      <c r="H98" s="9">
        <f t="shared" si="4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3"/>
        <v>0</v>
      </c>
      <c r="H99" s="9">
        <f t="shared" si="4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3"/>
        <v>0</v>
      </c>
      <c r="H100" s="9">
        <f t="shared" si="4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3"/>
        <v>0</v>
      </c>
      <c r="H101" s="9">
        <f t="shared" si="4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3"/>
        <v>0</v>
      </c>
      <c r="H102" s="9">
        <f t="shared" si="4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3"/>
        <v>0</v>
      </c>
      <c r="H103" s="9">
        <f t="shared" si="4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3"/>
        <v>0</v>
      </c>
      <c r="H104" s="9">
        <f t="shared" si="4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3"/>
        <v>0</v>
      </c>
      <c r="H105" s="9">
        <f t="shared" si="4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3"/>
        <v>0</v>
      </c>
      <c r="H106" s="9">
        <f t="shared" si="4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3"/>
        <v>0</v>
      </c>
      <c r="H107" s="9">
        <f t="shared" si="4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3"/>
        <v>0</v>
      </c>
      <c r="H108" s="9">
        <f t="shared" si="4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3"/>
        <v>0</v>
      </c>
      <c r="H109" s="9">
        <f t="shared" si="4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3"/>
        <v>0</v>
      </c>
      <c r="H110" s="9">
        <f t="shared" si="4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3"/>
        <v>0</v>
      </c>
      <c r="H111" s="9">
        <f t="shared" si="4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3"/>
        <v>0</v>
      </c>
      <c r="H112" s="9">
        <f t="shared" si="4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3"/>
        <v>0</v>
      </c>
      <c r="H113" s="9">
        <f t="shared" si="4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3"/>
        <v>0</v>
      </c>
      <c r="H114" s="9">
        <f t="shared" si="4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3"/>
        <v>0</v>
      </c>
      <c r="H115" s="9">
        <f t="shared" si="4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3"/>
        <v>0</v>
      </c>
      <c r="H116" s="9">
        <f t="shared" si="4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3"/>
        <v>0</v>
      </c>
      <c r="H117" s="9">
        <f t="shared" si="4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3"/>
        <v>0</v>
      </c>
      <c r="H118" s="9">
        <f t="shared" si="4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3"/>
        <v>0</v>
      </c>
      <c r="H119" s="9">
        <f t="shared" si="4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3"/>
        <v>0</v>
      </c>
      <c r="H120" s="9">
        <f t="shared" si="4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3"/>
        <v>0</v>
      </c>
      <c r="H121" s="9">
        <f t="shared" si="4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3"/>
        <v>0</v>
      </c>
      <c r="H122" s="9">
        <f t="shared" si="4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3"/>
        <v>0</v>
      </c>
      <c r="H123" s="9">
        <f t="shared" si="4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3"/>
        <v>0</v>
      </c>
      <c r="H124" s="9">
        <f t="shared" si="4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3"/>
        <v>0</v>
      </c>
      <c r="H125" s="9">
        <f t="shared" si="4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3"/>
        <v>0</v>
      </c>
      <c r="H126" s="9">
        <f t="shared" si="4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3"/>
        <v>0</v>
      </c>
      <c r="H127" s="9">
        <f t="shared" si="4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3"/>
        <v>0</v>
      </c>
      <c r="H128" s="9">
        <f t="shared" si="4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3"/>
        <v>0</v>
      </c>
      <c r="H129" s="9">
        <f t="shared" si="4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3"/>
        <v>0</v>
      </c>
      <c r="H130" s="9">
        <f t="shared" si="4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3"/>
        <v>0</v>
      </c>
      <c r="H131" s="9">
        <f t="shared" si="4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3"/>
        <v>0</v>
      </c>
      <c r="H132" s="9">
        <f t="shared" si="4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si="3"/>
        <v>0</v>
      </c>
      <c r="H133" s="9">
        <f t="shared" si="4"/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ref="G134:G197" si="5">D134-C134-(F134-E134)</f>
        <v>0</v>
      </c>
      <c r="H134" s="9">
        <f t="shared" ref="H134:H197" si="6">B134*G134</f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5"/>
        <v>0</v>
      </c>
      <c r="H135" s="9">
        <f t="shared" si="6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5"/>
        <v>0</v>
      </c>
      <c r="H136" s="9">
        <f t="shared" si="6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5"/>
        <v>0</v>
      </c>
      <c r="H137" s="9">
        <f t="shared" si="6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5"/>
        <v>0</v>
      </c>
      <c r="H138" s="9">
        <f t="shared" si="6"/>
        <v>0</v>
      </c>
    </row>
    <row r="139" spans="1:8" x14ac:dyDescent="0.25">
      <c r="A139" s="16"/>
      <c r="B139" s="9"/>
      <c r="C139" s="10"/>
      <c r="D139" s="10"/>
      <c r="E139" s="10"/>
      <c r="F139" s="10"/>
      <c r="G139" s="1">
        <f t="shared" si="5"/>
        <v>0</v>
      </c>
      <c r="H139" s="9">
        <f t="shared" si="6"/>
        <v>0</v>
      </c>
    </row>
    <row r="140" spans="1:8" ht="14.25" customHeight="1" x14ac:dyDescent="0.25">
      <c r="A140" s="16"/>
      <c r="B140" s="9"/>
      <c r="C140" s="10"/>
      <c r="D140" s="10"/>
      <c r="E140" s="10"/>
      <c r="F140" s="10"/>
      <c r="G140" s="1">
        <f t="shared" si="5"/>
        <v>0</v>
      </c>
      <c r="H140" s="9">
        <f t="shared" si="6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5"/>
        <v>0</v>
      </c>
      <c r="H141" s="9">
        <f t="shared" si="6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5"/>
        <v>0</v>
      </c>
      <c r="H142" s="9">
        <f t="shared" si="6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5"/>
        <v>0</v>
      </c>
      <c r="H143" s="9">
        <f t="shared" si="6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5"/>
        <v>0</v>
      </c>
      <c r="H144" s="9">
        <f t="shared" si="6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5"/>
        <v>0</v>
      </c>
      <c r="H145" s="9">
        <f t="shared" si="6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5"/>
        <v>0</v>
      </c>
      <c r="H146" s="9">
        <f t="shared" si="6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5"/>
        <v>0</v>
      </c>
      <c r="H147" s="9">
        <f t="shared" si="6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5"/>
        <v>0</v>
      </c>
      <c r="H148" s="9">
        <f t="shared" si="6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5"/>
        <v>0</v>
      </c>
      <c r="H149" s="9">
        <f t="shared" si="6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5"/>
        <v>0</v>
      </c>
      <c r="H150" s="9">
        <f t="shared" si="6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5"/>
        <v>0</v>
      </c>
      <c r="H151" s="9">
        <f t="shared" si="6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5"/>
        <v>0</v>
      </c>
      <c r="H152" s="9">
        <f t="shared" si="6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5"/>
        <v>0</v>
      </c>
      <c r="H153" s="9">
        <f t="shared" si="6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5"/>
        <v>0</v>
      </c>
      <c r="H154" s="9">
        <f t="shared" si="6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5"/>
        <v>0</v>
      </c>
      <c r="H155" s="9">
        <f t="shared" si="6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5"/>
        <v>0</v>
      </c>
      <c r="H156" s="9">
        <f t="shared" si="6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5"/>
        <v>0</v>
      </c>
      <c r="H157" s="9">
        <f t="shared" si="6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5"/>
        <v>0</v>
      </c>
      <c r="H158" s="9">
        <f t="shared" si="6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5"/>
        <v>0</v>
      </c>
      <c r="H159" s="9">
        <f t="shared" si="6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5"/>
        <v>0</v>
      </c>
      <c r="H160" s="9">
        <f t="shared" si="6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5"/>
        <v>0</v>
      </c>
      <c r="H161" s="9">
        <f t="shared" si="6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5"/>
        <v>0</v>
      </c>
      <c r="H162" s="9">
        <f t="shared" si="6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5"/>
        <v>0</v>
      </c>
      <c r="H163" s="9">
        <f t="shared" si="6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5"/>
        <v>0</v>
      </c>
      <c r="H164" s="9">
        <f t="shared" si="6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5"/>
        <v>0</v>
      </c>
      <c r="H165" s="9">
        <f t="shared" si="6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5"/>
        <v>0</v>
      </c>
      <c r="H166" s="9">
        <f t="shared" si="6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5"/>
        <v>0</v>
      </c>
      <c r="H167" s="9">
        <f t="shared" si="6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5"/>
        <v>0</v>
      </c>
      <c r="H168" s="9">
        <f t="shared" si="6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5"/>
        <v>0</v>
      </c>
      <c r="H169" s="9">
        <f t="shared" si="6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5"/>
        <v>0</v>
      </c>
      <c r="H170" s="9">
        <f t="shared" si="6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5"/>
        <v>0</v>
      </c>
      <c r="H171" s="9">
        <f t="shared" si="6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5"/>
        <v>0</v>
      </c>
      <c r="H172" s="9">
        <f t="shared" si="6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5"/>
        <v>0</v>
      </c>
      <c r="H173" s="9">
        <f t="shared" si="6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5"/>
        <v>0</v>
      </c>
      <c r="H174" s="9">
        <f t="shared" si="6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5"/>
        <v>0</v>
      </c>
      <c r="H175" s="9">
        <f t="shared" si="6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5"/>
        <v>0</v>
      </c>
      <c r="H176" s="9">
        <f t="shared" si="6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5"/>
        <v>0</v>
      </c>
      <c r="H177" s="9">
        <f t="shared" si="6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5"/>
        <v>0</v>
      </c>
      <c r="H178" s="9">
        <f t="shared" si="6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5"/>
        <v>0</v>
      </c>
      <c r="H179" s="9">
        <f t="shared" si="6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5"/>
        <v>0</v>
      </c>
      <c r="H180" s="9">
        <f t="shared" si="6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5"/>
        <v>0</v>
      </c>
      <c r="H181" s="9">
        <f t="shared" si="6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5"/>
        <v>0</v>
      </c>
      <c r="H182" s="9">
        <f t="shared" si="6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5"/>
        <v>0</v>
      </c>
      <c r="H183" s="9">
        <f t="shared" si="6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5"/>
        <v>0</v>
      </c>
      <c r="H184" s="9">
        <f t="shared" si="6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5"/>
        <v>0</v>
      </c>
      <c r="H185" s="9">
        <f t="shared" si="6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5"/>
        <v>0</v>
      </c>
      <c r="H186" s="9">
        <f t="shared" si="6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5"/>
        <v>0</v>
      </c>
      <c r="H187" s="9">
        <f t="shared" si="6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5"/>
        <v>0</v>
      </c>
      <c r="H188" s="9">
        <f t="shared" si="6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5"/>
        <v>0</v>
      </c>
      <c r="H189" s="9">
        <f t="shared" si="6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5"/>
        <v>0</v>
      </c>
      <c r="H190" s="9">
        <f t="shared" si="6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5"/>
        <v>0</v>
      </c>
      <c r="H191" s="9">
        <f t="shared" si="6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5"/>
        <v>0</v>
      </c>
      <c r="H192" s="9">
        <f t="shared" si="6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5"/>
        <v>0</v>
      </c>
      <c r="H193" s="9">
        <f t="shared" si="6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5"/>
        <v>0</v>
      </c>
      <c r="H194" s="9">
        <f t="shared" si="6"/>
        <v>0</v>
      </c>
    </row>
    <row r="195" spans="1:8" x14ac:dyDescent="0.25">
      <c r="A195" s="16"/>
      <c r="B195" s="9"/>
      <c r="C195" s="10"/>
      <c r="D195" s="10"/>
      <c r="E195" s="10"/>
      <c r="F195" s="10"/>
      <c r="G195" s="1">
        <f t="shared" si="5"/>
        <v>0</v>
      </c>
      <c r="H195" s="9">
        <f t="shared" si="6"/>
        <v>0</v>
      </c>
    </row>
    <row r="196" spans="1:8" x14ac:dyDescent="0.25">
      <c r="A196" s="16"/>
      <c r="B196" s="9"/>
      <c r="C196" s="11"/>
      <c r="D196" s="11"/>
      <c r="E196" s="10"/>
      <c r="F196" s="10"/>
      <c r="G196" s="1">
        <f t="shared" si="5"/>
        <v>0</v>
      </c>
      <c r="H196" s="9">
        <f t="shared" si="6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si="5"/>
        <v>0</v>
      </c>
      <c r="H197" s="9">
        <f t="shared" si="6"/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ref="G198:G204" si="7">D198-C198-(F198-E198)</f>
        <v>0</v>
      </c>
      <c r="H198" s="9">
        <f t="shared" ref="H198:H204" si="8">B198*G198</f>
        <v>0</v>
      </c>
    </row>
    <row r="199" spans="1:8" x14ac:dyDescent="0.25">
      <c r="A199" s="16"/>
      <c r="B199" s="9"/>
      <c r="C199" s="10"/>
      <c r="D199" s="10"/>
      <c r="E199" s="10"/>
      <c r="F199" s="10"/>
      <c r="G199" s="1">
        <f t="shared" si="7"/>
        <v>0</v>
      </c>
      <c r="H199" s="9">
        <f t="shared" si="8"/>
        <v>0</v>
      </c>
    </row>
    <row r="200" spans="1:8" x14ac:dyDescent="0.25">
      <c r="A200" s="16"/>
      <c r="B200" s="9"/>
      <c r="C200" s="11"/>
      <c r="D200" s="11"/>
      <c r="E200" s="10"/>
      <c r="F200" s="10"/>
      <c r="G200" s="1">
        <f t="shared" si="7"/>
        <v>0</v>
      </c>
      <c r="H200" s="9">
        <f t="shared" si="8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7"/>
        <v>0</v>
      </c>
      <c r="H201" s="9">
        <f t="shared" si="8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7"/>
        <v>0</v>
      </c>
      <c r="H202" s="9">
        <f t="shared" si="8"/>
        <v>0</v>
      </c>
    </row>
    <row r="203" spans="1:8" x14ac:dyDescent="0.25">
      <c r="A203" s="16"/>
      <c r="B203" s="9"/>
      <c r="C203" s="10"/>
      <c r="D203" s="10"/>
      <c r="E203" s="10"/>
      <c r="F203" s="10"/>
      <c r="G203" s="1">
        <f t="shared" si="7"/>
        <v>0</v>
      </c>
      <c r="H203" s="9">
        <f t="shared" si="8"/>
        <v>0</v>
      </c>
    </row>
    <row r="204" spans="1:8" x14ac:dyDescent="0.25">
      <c r="A204" s="16"/>
      <c r="B204" s="9"/>
      <c r="C204" s="11"/>
      <c r="D204" s="11"/>
      <c r="E204" s="10"/>
      <c r="F204" s="10"/>
      <c r="G204" s="1">
        <f t="shared" si="7"/>
        <v>0</v>
      </c>
      <c r="H204" s="9">
        <f t="shared" si="8"/>
        <v>0</v>
      </c>
    </row>
  </sheetData>
  <mergeCells count="1">
    <mergeCell ref="E3:F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51" t="s">
        <v>10</v>
      </c>
      <c r="F3" s="52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>
      <selection activeCell="O12" sqref="O12"/>
    </sheetView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13403.589999999998</v>
      </c>
      <c r="C1">
        <f>COUNTA(A4:A203)</f>
        <v>27</v>
      </c>
      <c r="G1" s="13">
        <f>IF(B1&lt;&gt;0,H1/B1,0)</f>
        <v>-24.582075399202754</v>
      </c>
      <c r="H1" s="12">
        <f>SUM(H4:H195)</f>
        <v>-329488.06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51" t="s">
        <v>10</v>
      </c>
      <c r="F3" s="52"/>
      <c r="G3" s="7" t="s">
        <v>8</v>
      </c>
      <c r="H3" s="7" t="s">
        <v>9</v>
      </c>
    </row>
    <row r="4" spans="1:8" x14ac:dyDescent="0.25">
      <c r="A4" s="16" t="s">
        <v>23</v>
      </c>
      <c r="B4" s="31">
        <v>12</v>
      </c>
      <c r="C4" s="32">
        <v>45703</v>
      </c>
      <c r="D4" s="32">
        <v>45673</v>
      </c>
      <c r="E4" s="32"/>
      <c r="F4" s="32"/>
      <c r="G4" s="33">
        <v>-29</v>
      </c>
      <c r="H4" s="31">
        <f>B4*G4</f>
        <v>-348</v>
      </c>
    </row>
    <row r="5" spans="1:8" x14ac:dyDescent="0.25">
      <c r="A5" s="16" t="s">
        <v>24</v>
      </c>
      <c r="B5" s="31">
        <v>643.5</v>
      </c>
      <c r="C5" s="32">
        <v>45703</v>
      </c>
      <c r="D5" s="32">
        <v>45673</v>
      </c>
      <c r="E5" s="32"/>
      <c r="F5" s="32"/>
      <c r="G5" s="33">
        <v>-29</v>
      </c>
      <c r="H5" s="31">
        <f t="shared" ref="H5:H30" si="0">B5*G5</f>
        <v>-18661.5</v>
      </c>
    </row>
    <row r="6" spans="1:8" x14ac:dyDescent="0.25">
      <c r="A6" s="16" t="s">
        <v>25</v>
      </c>
      <c r="B6" s="31">
        <v>4538</v>
      </c>
      <c r="C6" s="32">
        <v>45703</v>
      </c>
      <c r="D6" s="32">
        <v>45673</v>
      </c>
      <c r="E6" s="32"/>
      <c r="F6" s="32"/>
      <c r="G6" s="33">
        <v>-29</v>
      </c>
      <c r="H6" s="31">
        <f t="shared" si="0"/>
        <v>-131602</v>
      </c>
    </row>
    <row r="7" spans="1:8" x14ac:dyDescent="0.25">
      <c r="A7" s="16" t="s">
        <v>26</v>
      </c>
      <c r="B7" s="31">
        <v>1600</v>
      </c>
      <c r="C7" s="32">
        <v>45694</v>
      </c>
      <c r="D7" s="32">
        <v>45673</v>
      </c>
      <c r="E7" s="32"/>
      <c r="F7" s="32"/>
      <c r="G7" s="33">
        <v>-17</v>
      </c>
      <c r="H7" s="31">
        <f t="shared" si="0"/>
        <v>-27200</v>
      </c>
    </row>
    <row r="8" spans="1:8" x14ac:dyDescent="0.25">
      <c r="A8" s="16" t="s">
        <v>27</v>
      </c>
      <c r="B8" s="31">
        <v>480</v>
      </c>
      <c r="C8" s="32">
        <v>45707</v>
      </c>
      <c r="D8" s="32">
        <v>45677</v>
      </c>
      <c r="E8" s="32"/>
      <c r="F8" s="32"/>
      <c r="G8" s="33">
        <v>-23</v>
      </c>
      <c r="H8" s="31">
        <f t="shared" si="0"/>
        <v>-11040</v>
      </c>
    </row>
    <row r="9" spans="1:8" x14ac:dyDescent="0.25">
      <c r="A9" s="16" t="s">
        <v>28</v>
      </c>
      <c r="B9" s="31">
        <v>48</v>
      </c>
      <c r="C9" s="32">
        <v>45715</v>
      </c>
      <c r="D9" s="32">
        <v>45686</v>
      </c>
      <c r="E9" s="32"/>
      <c r="F9" s="32"/>
      <c r="G9" s="33">
        <v>-26</v>
      </c>
      <c r="H9" s="31">
        <f t="shared" si="0"/>
        <v>-1248</v>
      </c>
    </row>
    <row r="10" spans="1:8" x14ac:dyDescent="0.25">
      <c r="A10" s="16" t="s">
        <v>29</v>
      </c>
      <c r="B10" s="31">
        <v>149</v>
      </c>
      <c r="C10" s="32">
        <v>45715</v>
      </c>
      <c r="D10" s="32">
        <v>45686</v>
      </c>
      <c r="E10" s="32"/>
      <c r="F10" s="32"/>
      <c r="G10" s="33">
        <f t="shared" ref="G10:G29" si="1">D10-C10-(F10-E10)</f>
        <v>-29</v>
      </c>
      <c r="H10" s="31">
        <f t="shared" si="0"/>
        <v>-4321</v>
      </c>
    </row>
    <row r="11" spans="1:8" x14ac:dyDescent="0.25">
      <c r="A11" s="16" t="s">
        <v>30</v>
      </c>
      <c r="B11" s="31">
        <v>102.5</v>
      </c>
      <c r="C11" s="32">
        <v>45715</v>
      </c>
      <c r="D11" s="32">
        <v>45686</v>
      </c>
      <c r="E11" s="32"/>
      <c r="F11" s="32"/>
      <c r="G11" s="33">
        <v>-25</v>
      </c>
      <c r="H11" s="31">
        <f t="shared" si="0"/>
        <v>-2562.5</v>
      </c>
    </row>
    <row r="12" spans="1:8" x14ac:dyDescent="0.25">
      <c r="A12" s="16" t="s">
        <v>31</v>
      </c>
      <c r="B12" s="31">
        <v>150</v>
      </c>
      <c r="C12" s="32">
        <v>45717</v>
      </c>
      <c r="D12" s="32">
        <v>45687</v>
      </c>
      <c r="E12" s="32"/>
      <c r="F12" s="32"/>
      <c r="G12" s="33">
        <v>-17</v>
      </c>
      <c r="H12" s="31">
        <f t="shared" si="0"/>
        <v>-2550</v>
      </c>
    </row>
    <row r="13" spans="1:8" x14ac:dyDescent="0.25">
      <c r="A13" s="16" t="s">
        <v>32</v>
      </c>
      <c r="B13" s="31">
        <v>110</v>
      </c>
      <c r="C13" s="32">
        <v>45719</v>
      </c>
      <c r="D13" s="32">
        <v>45689</v>
      </c>
      <c r="E13" s="32"/>
      <c r="F13" s="32"/>
      <c r="G13" s="33">
        <v>-29</v>
      </c>
      <c r="H13" s="31">
        <f t="shared" si="0"/>
        <v>-3190</v>
      </c>
    </row>
    <row r="14" spans="1:8" x14ac:dyDescent="0.25">
      <c r="A14" s="16" t="s">
        <v>33</v>
      </c>
      <c r="B14" s="31">
        <v>84</v>
      </c>
      <c r="C14" s="32">
        <v>45694</v>
      </c>
      <c r="D14" s="32">
        <v>45692</v>
      </c>
      <c r="E14" s="32"/>
      <c r="F14" s="32"/>
      <c r="G14" s="33">
        <v>-24</v>
      </c>
      <c r="H14" s="31">
        <f t="shared" si="0"/>
        <v>-2016</v>
      </c>
    </row>
    <row r="15" spans="1:8" x14ac:dyDescent="0.25">
      <c r="A15" s="16" t="s">
        <v>34</v>
      </c>
      <c r="B15" s="31">
        <v>322.13</v>
      </c>
      <c r="C15" s="32">
        <v>45711</v>
      </c>
      <c r="D15" s="32">
        <v>45692</v>
      </c>
      <c r="E15" s="32"/>
      <c r="F15" s="32"/>
      <c r="G15" s="33">
        <v>-24</v>
      </c>
      <c r="H15" s="31">
        <f t="shared" si="0"/>
        <v>-7731.12</v>
      </c>
    </row>
    <row r="16" spans="1:8" x14ac:dyDescent="0.25">
      <c r="A16" s="16" t="s">
        <v>35</v>
      </c>
      <c r="B16" s="31">
        <v>150</v>
      </c>
      <c r="C16" s="32">
        <v>45711</v>
      </c>
      <c r="D16" s="32">
        <v>45692</v>
      </c>
      <c r="E16" s="32"/>
      <c r="F16" s="32"/>
      <c r="G16" s="33">
        <v>1</v>
      </c>
      <c r="H16" s="31">
        <f t="shared" si="0"/>
        <v>150</v>
      </c>
    </row>
    <row r="17" spans="1:8" x14ac:dyDescent="0.25">
      <c r="A17" s="16" t="s">
        <v>36</v>
      </c>
      <c r="B17" s="31">
        <v>425.5</v>
      </c>
      <c r="C17" s="32">
        <v>45715</v>
      </c>
      <c r="D17" s="32">
        <v>45692</v>
      </c>
      <c r="E17" s="32"/>
      <c r="F17" s="32"/>
      <c r="G17" s="33">
        <v>-19</v>
      </c>
      <c r="H17" s="31">
        <f t="shared" si="0"/>
        <v>-8084.5</v>
      </c>
    </row>
    <row r="18" spans="1:8" x14ac:dyDescent="0.25">
      <c r="A18" s="16" t="s">
        <v>37</v>
      </c>
      <c r="B18" s="31">
        <v>251.39</v>
      </c>
      <c r="C18" s="32">
        <v>45723</v>
      </c>
      <c r="D18" s="32">
        <v>45693</v>
      </c>
      <c r="E18" s="32"/>
      <c r="F18" s="32"/>
      <c r="G18" s="33">
        <v>-54</v>
      </c>
      <c r="H18" s="31">
        <f t="shared" si="0"/>
        <v>-13575.06</v>
      </c>
    </row>
    <row r="19" spans="1:8" x14ac:dyDescent="0.25">
      <c r="A19" s="16" t="s">
        <v>38</v>
      </c>
      <c r="B19" s="31">
        <v>16.61</v>
      </c>
      <c r="C19" s="32">
        <v>45725</v>
      </c>
      <c r="D19" s="32">
        <v>45699</v>
      </c>
      <c r="E19" s="32"/>
      <c r="F19" s="32"/>
      <c r="G19" s="33">
        <v>-25</v>
      </c>
      <c r="H19" s="31">
        <f t="shared" si="0"/>
        <v>-415.25</v>
      </c>
    </row>
    <row r="20" spans="1:8" x14ac:dyDescent="0.25">
      <c r="A20" s="16" t="s">
        <v>39</v>
      </c>
      <c r="B20" s="31">
        <v>150</v>
      </c>
      <c r="C20" s="32">
        <v>45725</v>
      </c>
      <c r="D20" s="32">
        <v>45699</v>
      </c>
      <c r="E20" s="32"/>
      <c r="F20" s="32"/>
      <c r="G20" s="33">
        <v>-17</v>
      </c>
      <c r="H20" s="31">
        <f t="shared" si="0"/>
        <v>-2550</v>
      </c>
    </row>
    <row r="21" spans="1:8" x14ac:dyDescent="0.25">
      <c r="A21" s="16" t="s">
        <v>40</v>
      </c>
      <c r="B21" s="31">
        <v>990</v>
      </c>
      <c r="C21" s="32">
        <v>45725</v>
      </c>
      <c r="D21" s="32">
        <v>45699</v>
      </c>
      <c r="E21" s="32"/>
      <c r="F21" s="32"/>
      <c r="G21" s="33">
        <v>-17</v>
      </c>
      <c r="H21" s="31">
        <f t="shared" si="0"/>
        <v>-16830</v>
      </c>
    </row>
    <row r="22" spans="1:8" x14ac:dyDescent="0.25">
      <c r="A22" s="16" t="s">
        <v>41</v>
      </c>
      <c r="B22" s="31">
        <v>850</v>
      </c>
      <c r="C22" s="32">
        <v>45725</v>
      </c>
      <c r="D22" s="32">
        <v>45699</v>
      </c>
      <c r="E22" s="32"/>
      <c r="F22" s="32"/>
      <c r="G22" s="33">
        <v>-17</v>
      </c>
      <c r="H22" s="31">
        <f t="shared" si="0"/>
        <v>-14450</v>
      </c>
    </row>
    <row r="23" spans="1:8" x14ac:dyDescent="0.25">
      <c r="A23" s="16" t="s">
        <v>42</v>
      </c>
      <c r="B23" s="31">
        <v>750</v>
      </c>
      <c r="C23" s="32">
        <v>45728</v>
      </c>
      <c r="D23" s="32">
        <v>45699</v>
      </c>
      <c r="E23" s="32"/>
      <c r="F23" s="32"/>
      <c r="G23" s="33">
        <v>-28</v>
      </c>
      <c r="H23" s="31">
        <f t="shared" si="0"/>
        <v>-21000</v>
      </c>
    </row>
    <row r="24" spans="1:8" x14ac:dyDescent="0.25">
      <c r="A24" s="16" t="s">
        <v>43</v>
      </c>
      <c r="B24" s="31">
        <v>49.91</v>
      </c>
      <c r="C24" s="32">
        <v>45752</v>
      </c>
      <c r="D24" s="32">
        <v>45728</v>
      </c>
      <c r="E24" s="32"/>
      <c r="F24" s="32"/>
      <c r="G24" s="33">
        <v>-23</v>
      </c>
      <c r="H24" s="31">
        <f t="shared" si="0"/>
        <v>-1147.9299999999998</v>
      </c>
    </row>
    <row r="25" spans="1:8" x14ac:dyDescent="0.25">
      <c r="A25" s="16" t="s">
        <v>44</v>
      </c>
      <c r="B25" s="31">
        <v>422.6</v>
      </c>
      <c r="C25" s="32">
        <v>45752</v>
      </c>
      <c r="D25" s="32">
        <v>45728</v>
      </c>
      <c r="E25" s="32"/>
      <c r="F25" s="32"/>
      <c r="G25" s="33">
        <v>-23</v>
      </c>
      <c r="H25" s="31">
        <f t="shared" si="0"/>
        <v>-9719.8000000000011</v>
      </c>
    </row>
    <row r="26" spans="1:8" x14ac:dyDescent="0.25">
      <c r="A26" s="34" t="s">
        <v>45</v>
      </c>
      <c r="B26" s="31">
        <v>121.99</v>
      </c>
      <c r="C26" s="32">
        <v>45758</v>
      </c>
      <c r="D26" s="32">
        <v>45733</v>
      </c>
      <c r="E26" s="32"/>
      <c r="F26" s="32"/>
      <c r="G26" s="33">
        <v>-24</v>
      </c>
      <c r="H26" s="31">
        <f t="shared" si="0"/>
        <v>-2927.7599999999998</v>
      </c>
    </row>
    <row r="27" spans="1:8" x14ac:dyDescent="0.25">
      <c r="A27" s="34" t="s">
        <v>46</v>
      </c>
      <c r="B27" s="31">
        <v>630</v>
      </c>
      <c r="C27" s="32">
        <v>45758</v>
      </c>
      <c r="D27" s="32">
        <v>45733</v>
      </c>
      <c r="E27" s="32"/>
      <c r="F27" s="32"/>
      <c r="G27" s="33">
        <v>-23</v>
      </c>
      <c r="H27" s="31">
        <f t="shared" si="0"/>
        <v>-14490</v>
      </c>
    </row>
    <row r="28" spans="1:8" x14ac:dyDescent="0.25">
      <c r="A28" s="34" t="s">
        <v>47</v>
      </c>
      <c r="B28" s="31">
        <v>44</v>
      </c>
      <c r="C28" s="32">
        <v>45765</v>
      </c>
      <c r="D28" s="32">
        <v>45736</v>
      </c>
      <c r="E28" s="32"/>
      <c r="F28" s="32"/>
      <c r="G28" s="33">
        <v>-41</v>
      </c>
      <c r="H28" s="31">
        <f t="shared" si="0"/>
        <v>-1804</v>
      </c>
    </row>
    <row r="29" spans="1:8" x14ac:dyDescent="0.25">
      <c r="A29" s="34" t="s">
        <v>48</v>
      </c>
      <c r="B29" s="31">
        <v>50</v>
      </c>
      <c r="C29" s="32">
        <v>45768</v>
      </c>
      <c r="D29" s="32">
        <v>45743</v>
      </c>
      <c r="E29" s="32"/>
      <c r="F29" s="32"/>
      <c r="G29" s="33">
        <f t="shared" si="1"/>
        <v>-25</v>
      </c>
      <c r="H29" s="31">
        <f t="shared" si="0"/>
        <v>-1250</v>
      </c>
    </row>
    <row r="30" spans="1:8" x14ac:dyDescent="0.25">
      <c r="A30" s="34" t="s">
        <v>49</v>
      </c>
      <c r="B30" s="31">
        <v>262.45999999999998</v>
      </c>
      <c r="C30" s="32">
        <v>45772</v>
      </c>
      <c r="D30" s="32">
        <v>45743</v>
      </c>
      <c r="E30" s="32"/>
      <c r="F30" s="32"/>
      <c r="G30" s="33">
        <v>-34</v>
      </c>
      <c r="H30" s="31">
        <f t="shared" si="0"/>
        <v>-8923.64</v>
      </c>
    </row>
    <row r="31" spans="1:8" x14ac:dyDescent="0.25">
      <c r="A31" s="16"/>
      <c r="B31" s="9"/>
      <c r="C31" s="10"/>
      <c r="D31" s="10"/>
      <c r="E31" s="10"/>
      <c r="F31" s="10"/>
      <c r="G31" s="1"/>
      <c r="H31" s="9"/>
    </row>
    <row r="32" spans="1:8" x14ac:dyDescent="0.25">
      <c r="A32" s="16"/>
      <c r="B32" s="9"/>
      <c r="C32" s="10"/>
      <c r="D32" s="10"/>
      <c r="E32" s="10"/>
      <c r="F32" s="10"/>
      <c r="G32" s="1"/>
      <c r="H32" s="9"/>
    </row>
    <row r="33" spans="1:8" x14ac:dyDescent="0.25">
      <c r="A33" s="16"/>
      <c r="B33" s="9"/>
      <c r="C33" s="10"/>
      <c r="D33" s="10"/>
      <c r="E33" s="10"/>
      <c r="F33" s="10"/>
      <c r="G33" s="1"/>
      <c r="H33" s="9"/>
    </row>
    <row r="34" spans="1:8" x14ac:dyDescent="0.25">
      <c r="A34" s="16"/>
      <c r="B34" s="9"/>
      <c r="C34" s="10"/>
      <c r="D34" s="10"/>
      <c r="E34" s="10"/>
      <c r="F34" s="10"/>
      <c r="G34" s="1"/>
      <c r="H34" s="9"/>
    </row>
    <row r="35" spans="1:8" x14ac:dyDescent="0.25">
      <c r="A35" s="16"/>
      <c r="B35" s="9"/>
      <c r="C35" s="10"/>
      <c r="D35" s="10"/>
      <c r="E35" s="10"/>
      <c r="F35" s="10"/>
      <c r="G35" s="1"/>
      <c r="H35" s="9"/>
    </row>
    <row r="36" spans="1:8" x14ac:dyDescent="0.25">
      <c r="A36" s="16"/>
      <c r="B36" s="9"/>
      <c r="C36" s="10"/>
      <c r="D36" s="10"/>
      <c r="E36" s="10"/>
      <c r="F36" s="10"/>
      <c r="G36" s="1">
        <f t="shared" ref="G36:G68" si="2">D36-C36-(F36-E36)</f>
        <v>0</v>
      </c>
      <c r="H36" s="9">
        <f t="shared" ref="H36:H68" si="3">B36*G36</f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2"/>
        <v>0</v>
      </c>
      <c r="H37" s="9">
        <f t="shared" si="3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2"/>
        <v>0</v>
      </c>
      <c r="H38" s="9">
        <f t="shared" si="3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2"/>
        <v>0</v>
      </c>
      <c r="H39" s="9">
        <f t="shared" si="3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2"/>
        <v>0</v>
      </c>
      <c r="H40" s="9">
        <f t="shared" si="3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2"/>
        <v>0</v>
      </c>
      <c r="H41" s="9">
        <f t="shared" si="3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2"/>
        <v>0</v>
      </c>
      <c r="H42" s="9">
        <f t="shared" si="3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2"/>
        <v>0</v>
      </c>
      <c r="H43" s="9">
        <f t="shared" si="3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2"/>
        <v>0</v>
      </c>
      <c r="H44" s="9">
        <f t="shared" si="3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2"/>
        <v>0</v>
      </c>
      <c r="H45" s="9">
        <f t="shared" si="3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2"/>
        <v>0</v>
      </c>
      <c r="H46" s="9">
        <f t="shared" si="3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2"/>
        <v>0</v>
      </c>
      <c r="H47" s="9">
        <f t="shared" si="3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2"/>
        <v>0</v>
      </c>
      <c r="H48" s="9">
        <f t="shared" si="3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2"/>
        <v>0</v>
      </c>
      <c r="H49" s="9">
        <f t="shared" si="3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2"/>
        <v>0</v>
      </c>
      <c r="H50" s="9">
        <f t="shared" si="3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2"/>
        <v>0</v>
      </c>
      <c r="H51" s="9">
        <f t="shared" si="3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2"/>
        <v>0</v>
      </c>
      <c r="H52" s="9">
        <f t="shared" si="3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2"/>
        <v>0</v>
      </c>
      <c r="H53" s="9">
        <f t="shared" si="3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2"/>
        <v>0</v>
      </c>
      <c r="H54" s="9">
        <f t="shared" si="3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2"/>
        <v>0</v>
      </c>
      <c r="H55" s="9">
        <f t="shared" si="3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2"/>
        <v>0</v>
      </c>
      <c r="H56" s="9">
        <f t="shared" si="3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2"/>
        <v>0</v>
      </c>
      <c r="H57" s="9">
        <f t="shared" si="3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2"/>
        <v>0</v>
      </c>
      <c r="H58" s="9">
        <f t="shared" si="3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2"/>
        <v>0</v>
      </c>
      <c r="H59" s="9">
        <f t="shared" si="3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2"/>
        <v>0</v>
      </c>
      <c r="H60" s="9">
        <f t="shared" si="3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2"/>
        <v>0</v>
      </c>
      <c r="H61" s="9">
        <f t="shared" si="3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2"/>
        <v>0</v>
      </c>
      <c r="H62" s="9">
        <f t="shared" si="3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2"/>
        <v>0</v>
      </c>
      <c r="H63" s="9">
        <f t="shared" si="3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2"/>
        <v>0</v>
      </c>
      <c r="H64" s="9">
        <f t="shared" si="3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2"/>
        <v>0</v>
      </c>
      <c r="H65" s="9">
        <f t="shared" si="3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2"/>
        <v>0</v>
      </c>
      <c r="H66" s="9">
        <f t="shared" si="3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2"/>
        <v>0</v>
      </c>
      <c r="H67" s="9">
        <f t="shared" si="3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2"/>
        <v>0</v>
      </c>
      <c r="H68" s="9">
        <f t="shared" si="3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4">D69-C69-(F69-E69)</f>
        <v>0</v>
      </c>
      <c r="H69" s="9">
        <f t="shared" ref="H69:H132" si="5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4"/>
        <v>0</v>
      </c>
      <c r="H70" s="9">
        <f t="shared" si="5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4"/>
        <v>0</v>
      </c>
      <c r="H71" s="9">
        <f t="shared" si="5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4"/>
        <v>0</v>
      </c>
      <c r="H72" s="9">
        <f t="shared" si="5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4"/>
        <v>0</v>
      </c>
      <c r="H73" s="9">
        <f t="shared" si="5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4"/>
        <v>0</v>
      </c>
      <c r="H74" s="9">
        <f t="shared" si="5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4"/>
        <v>0</v>
      </c>
      <c r="H75" s="9">
        <f t="shared" si="5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4"/>
        <v>0</v>
      </c>
      <c r="H76" s="9">
        <f t="shared" si="5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4"/>
        <v>0</v>
      </c>
      <c r="H77" s="9">
        <f t="shared" si="5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4"/>
        <v>0</v>
      </c>
      <c r="H78" s="9">
        <f t="shared" si="5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4"/>
        <v>0</v>
      </c>
      <c r="H79" s="9">
        <f t="shared" si="5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4"/>
        <v>0</v>
      </c>
      <c r="H80" s="9">
        <f t="shared" si="5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4"/>
        <v>0</v>
      </c>
      <c r="H81" s="9">
        <f t="shared" si="5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4"/>
        <v>0</v>
      </c>
      <c r="H82" s="9">
        <f t="shared" si="5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4"/>
        <v>0</v>
      </c>
      <c r="H83" s="9">
        <f t="shared" si="5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4"/>
        <v>0</v>
      </c>
      <c r="H84" s="9">
        <f t="shared" si="5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4"/>
        <v>0</v>
      </c>
      <c r="H85" s="9">
        <f t="shared" si="5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4"/>
        <v>0</v>
      </c>
      <c r="H86" s="9">
        <f t="shared" si="5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4"/>
        <v>0</v>
      </c>
      <c r="H87" s="9">
        <f t="shared" si="5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4"/>
        <v>0</v>
      </c>
      <c r="H88" s="9">
        <f t="shared" si="5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4"/>
        <v>0</v>
      </c>
      <c r="H89" s="9">
        <f t="shared" si="5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4"/>
        <v>0</v>
      </c>
      <c r="H90" s="9">
        <f t="shared" si="5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4"/>
        <v>0</v>
      </c>
      <c r="H91" s="9">
        <f t="shared" si="5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4"/>
        <v>0</v>
      </c>
      <c r="H92" s="9">
        <f t="shared" si="5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4"/>
        <v>0</v>
      </c>
      <c r="H93" s="9">
        <f t="shared" si="5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4"/>
        <v>0</v>
      </c>
      <c r="H94" s="9">
        <f t="shared" si="5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4"/>
        <v>0</v>
      </c>
      <c r="H95" s="9">
        <f t="shared" si="5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4"/>
        <v>0</v>
      </c>
      <c r="H96" s="9">
        <f t="shared" si="5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4"/>
        <v>0</v>
      </c>
      <c r="H97" s="9">
        <f t="shared" si="5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4"/>
        <v>0</v>
      </c>
      <c r="H98" s="9">
        <f t="shared" si="5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4"/>
        <v>0</v>
      </c>
      <c r="H99" s="9">
        <f t="shared" si="5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4"/>
        <v>0</v>
      </c>
      <c r="H100" s="9">
        <f t="shared" si="5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4"/>
        <v>0</v>
      </c>
      <c r="H101" s="9">
        <f t="shared" si="5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4"/>
        <v>0</v>
      </c>
      <c r="H102" s="9">
        <f t="shared" si="5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4"/>
        <v>0</v>
      </c>
      <c r="H103" s="9">
        <f t="shared" si="5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4"/>
        <v>0</v>
      </c>
      <c r="H104" s="9">
        <f t="shared" si="5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4"/>
        <v>0</v>
      </c>
      <c r="H105" s="9">
        <f t="shared" si="5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4"/>
        <v>0</v>
      </c>
      <c r="H106" s="9">
        <f t="shared" si="5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4"/>
        <v>0</v>
      </c>
      <c r="H107" s="9">
        <f t="shared" si="5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4"/>
        <v>0</v>
      </c>
      <c r="H108" s="9">
        <f t="shared" si="5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4"/>
        <v>0</v>
      </c>
      <c r="H109" s="9">
        <f t="shared" si="5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4"/>
        <v>0</v>
      </c>
      <c r="H110" s="9">
        <f t="shared" si="5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4"/>
        <v>0</v>
      </c>
      <c r="H111" s="9">
        <f t="shared" si="5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4"/>
        <v>0</v>
      </c>
      <c r="H112" s="9">
        <f t="shared" si="5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4"/>
        <v>0</v>
      </c>
      <c r="H113" s="9">
        <f t="shared" si="5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4"/>
        <v>0</v>
      </c>
      <c r="H114" s="9">
        <f t="shared" si="5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4"/>
        <v>0</v>
      </c>
      <c r="H115" s="9">
        <f t="shared" si="5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4"/>
        <v>0</v>
      </c>
      <c r="H116" s="9">
        <f t="shared" si="5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4"/>
        <v>0</v>
      </c>
      <c r="H117" s="9">
        <f t="shared" si="5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4"/>
        <v>0</v>
      </c>
      <c r="H118" s="9">
        <f t="shared" si="5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4"/>
        <v>0</v>
      </c>
      <c r="H119" s="9">
        <f t="shared" si="5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4"/>
        <v>0</v>
      </c>
      <c r="H120" s="9">
        <f t="shared" si="5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4"/>
        <v>0</v>
      </c>
      <c r="H121" s="9">
        <f t="shared" si="5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4"/>
        <v>0</v>
      </c>
      <c r="H122" s="9">
        <f t="shared" si="5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4"/>
        <v>0</v>
      </c>
      <c r="H123" s="9">
        <f t="shared" si="5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4"/>
        <v>0</v>
      </c>
      <c r="H124" s="9">
        <f t="shared" si="5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4"/>
        <v>0</v>
      </c>
      <c r="H125" s="9">
        <f t="shared" si="5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4"/>
        <v>0</v>
      </c>
      <c r="H126" s="9">
        <f t="shared" si="5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4"/>
        <v>0</v>
      </c>
      <c r="H127" s="9">
        <f t="shared" si="5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4"/>
        <v>0</v>
      </c>
      <c r="H128" s="9">
        <f t="shared" si="5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4"/>
        <v>0</v>
      </c>
      <c r="H129" s="9">
        <f t="shared" si="5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4"/>
        <v>0</v>
      </c>
      <c r="H130" s="9">
        <f t="shared" si="5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4"/>
        <v>0</v>
      </c>
      <c r="H131" s="9">
        <f t="shared" si="5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4"/>
        <v>0</v>
      </c>
      <c r="H132" s="9">
        <f t="shared" si="5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6">D133-C133-(F133-E133)</f>
        <v>0</v>
      </c>
      <c r="H133" s="9">
        <f t="shared" ref="H133:H196" si="7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6"/>
        <v>0</v>
      </c>
      <c r="H134" s="9">
        <f t="shared" si="7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6"/>
        <v>0</v>
      </c>
      <c r="H135" s="9">
        <f t="shared" si="7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6"/>
        <v>0</v>
      </c>
      <c r="H136" s="9">
        <f t="shared" si="7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6"/>
        <v>0</v>
      </c>
      <c r="H137" s="9">
        <f t="shared" si="7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6"/>
        <v>0</v>
      </c>
      <c r="H138" s="9">
        <f t="shared" si="7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6"/>
        <v>0</v>
      </c>
      <c r="H139" s="9">
        <f t="shared" si="7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6"/>
        <v>0</v>
      </c>
      <c r="H140" s="9">
        <f t="shared" si="7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6"/>
        <v>0</v>
      </c>
      <c r="H141" s="9">
        <f t="shared" si="7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6"/>
        <v>0</v>
      </c>
      <c r="H142" s="9">
        <f t="shared" si="7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6"/>
        <v>0</v>
      </c>
      <c r="H143" s="9">
        <f t="shared" si="7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6"/>
        <v>0</v>
      </c>
      <c r="H144" s="9">
        <f t="shared" si="7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6"/>
        <v>0</v>
      </c>
      <c r="H145" s="9">
        <f t="shared" si="7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6"/>
        <v>0</v>
      </c>
      <c r="H146" s="9">
        <f t="shared" si="7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6"/>
        <v>0</v>
      </c>
      <c r="H147" s="9">
        <f t="shared" si="7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6"/>
        <v>0</v>
      </c>
      <c r="H148" s="9">
        <f t="shared" si="7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6"/>
        <v>0</v>
      </c>
      <c r="H149" s="9">
        <f t="shared" si="7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6"/>
        <v>0</v>
      </c>
      <c r="H150" s="9">
        <f t="shared" si="7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6"/>
        <v>0</v>
      </c>
      <c r="H151" s="9">
        <f t="shared" si="7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6"/>
        <v>0</v>
      </c>
      <c r="H152" s="9">
        <f t="shared" si="7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6"/>
        <v>0</v>
      </c>
      <c r="H153" s="9">
        <f t="shared" si="7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6"/>
        <v>0</v>
      </c>
      <c r="H154" s="9">
        <f t="shared" si="7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6"/>
        <v>0</v>
      </c>
      <c r="H155" s="9">
        <f t="shared" si="7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6"/>
        <v>0</v>
      </c>
      <c r="H156" s="9">
        <f t="shared" si="7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6"/>
        <v>0</v>
      </c>
      <c r="H157" s="9">
        <f t="shared" si="7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6"/>
        <v>0</v>
      </c>
      <c r="H158" s="9">
        <f t="shared" si="7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6"/>
        <v>0</v>
      </c>
      <c r="H159" s="9">
        <f t="shared" si="7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6"/>
        <v>0</v>
      </c>
      <c r="H160" s="9">
        <f t="shared" si="7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6"/>
        <v>0</v>
      </c>
      <c r="H161" s="9">
        <f t="shared" si="7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6"/>
        <v>0</v>
      </c>
      <c r="H162" s="9">
        <f t="shared" si="7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6"/>
        <v>0</v>
      </c>
      <c r="H163" s="9">
        <f t="shared" si="7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6"/>
        <v>0</v>
      </c>
      <c r="H164" s="9">
        <f t="shared" si="7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6"/>
        <v>0</v>
      </c>
      <c r="H165" s="9">
        <f t="shared" si="7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6"/>
        <v>0</v>
      </c>
      <c r="H166" s="9">
        <f t="shared" si="7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6"/>
        <v>0</v>
      </c>
      <c r="H167" s="9">
        <f t="shared" si="7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6"/>
        <v>0</v>
      </c>
      <c r="H168" s="9">
        <f t="shared" si="7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6"/>
        <v>0</v>
      </c>
      <c r="H169" s="9">
        <f t="shared" si="7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6"/>
        <v>0</v>
      </c>
      <c r="H170" s="9">
        <f t="shared" si="7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6"/>
        <v>0</v>
      </c>
      <c r="H171" s="9">
        <f t="shared" si="7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6"/>
        <v>0</v>
      </c>
      <c r="H172" s="9">
        <f t="shared" si="7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6"/>
        <v>0</v>
      </c>
      <c r="H173" s="9">
        <f t="shared" si="7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6"/>
        <v>0</v>
      </c>
      <c r="H174" s="9">
        <f t="shared" si="7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6"/>
        <v>0</v>
      </c>
      <c r="H175" s="9">
        <f t="shared" si="7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6"/>
        <v>0</v>
      </c>
      <c r="H176" s="9">
        <f t="shared" si="7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6"/>
        <v>0</v>
      </c>
      <c r="H177" s="9">
        <f t="shared" si="7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6"/>
        <v>0</v>
      </c>
      <c r="H178" s="9">
        <f t="shared" si="7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6"/>
        <v>0</v>
      </c>
      <c r="H179" s="9">
        <f t="shared" si="7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6"/>
        <v>0</v>
      </c>
      <c r="H180" s="9">
        <f t="shared" si="7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6"/>
        <v>0</v>
      </c>
      <c r="H181" s="9">
        <f t="shared" si="7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6"/>
        <v>0</v>
      </c>
      <c r="H182" s="9">
        <f t="shared" si="7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6"/>
        <v>0</v>
      </c>
      <c r="H183" s="9">
        <f t="shared" si="7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6"/>
        <v>0</v>
      </c>
      <c r="H184" s="9">
        <f t="shared" si="7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6"/>
        <v>0</v>
      </c>
      <c r="H185" s="9">
        <f t="shared" si="7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6"/>
        <v>0</v>
      </c>
      <c r="H186" s="9">
        <f t="shared" si="7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6"/>
        <v>0</v>
      </c>
      <c r="H187" s="9">
        <f t="shared" si="7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6"/>
        <v>0</v>
      </c>
      <c r="H188" s="9">
        <f t="shared" si="7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6"/>
        <v>0</v>
      </c>
      <c r="H189" s="9">
        <f t="shared" si="7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6"/>
        <v>0</v>
      </c>
      <c r="H190" s="9">
        <f t="shared" si="7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6"/>
        <v>0</v>
      </c>
      <c r="H191" s="9">
        <f t="shared" si="7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6"/>
        <v>0</v>
      </c>
      <c r="H192" s="9">
        <f t="shared" si="7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6"/>
        <v>0</v>
      </c>
      <c r="H193" s="9">
        <f t="shared" si="7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6"/>
        <v>0</v>
      </c>
      <c r="H194" s="9">
        <f t="shared" si="7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6"/>
        <v>0</v>
      </c>
      <c r="H195" s="9">
        <f t="shared" si="7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6"/>
        <v>0</v>
      </c>
      <c r="H196" s="9">
        <f t="shared" si="7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8">D197-C197-(F197-E197)</f>
        <v>0</v>
      </c>
      <c r="H197" s="9">
        <f t="shared" ref="H197:H203" si="9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8"/>
        <v>0</v>
      </c>
      <c r="H198" s="9">
        <f t="shared" si="9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8"/>
        <v>0</v>
      </c>
      <c r="H199" s="9">
        <f t="shared" si="9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8"/>
        <v>0</v>
      </c>
      <c r="H200" s="9">
        <f t="shared" si="9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8"/>
        <v>0</v>
      </c>
      <c r="H201" s="9">
        <f t="shared" si="9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8"/>
        <v>0</v>
      </c>
      <c r="H202" s="9">
        <f t="shared" si="9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8"/>
        <v>0</v>
      </c>
      <c r="H203" s="9">
        <f t="shared" si="9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51" t="s">
        <v>10</v>
      </c>
      <c r="F3" s="52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2</vt:lpstr>
      <vt:lpstr>Trimestre 3</vt:lpstr>
      <vt:lpstr>Trimestre 1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Utente</cp:lastModifiedBy>
  <dcterms:created xsi:type="dcterms:W3CDTF">2006-09-16T00:00:00Z</dcterms:created>
  <dcterms:modified xsi:type="dcterms:W3CDTF">2026-01-13T15:26:46Z</dcterms:modified>
</cp:coreProperties>
</file>