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88B115AF-0390-45FE-9FA9-4CF951BB4481}" xr6:coauthVersionLast="36" xr6:coauthVersionMax="36" xr10:uidLastSave="{00000000-0000-0000-0000-000000000000}"/>
  <bookViews>
    <workbookView xWindow="0" yWindow="0" windowWidth="28800" windowHeight="11805" activeTab="2" xr2:uid="{681910BC-C2E8-4DBB-979F-8675D8CC211C}"/>
  </bookViews>
  <sheets>
    <sheet name="FIS A.A. 2025-26" sheetId="1" r:id="rId1"/>
    <sheet name="FIS C.S. 2025-26" sheetId="2" r:id="rId2"/>
    <sheet name="INCARICHI SPEC. A.A. E C.S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3" l="1"/>
  <c r="I57" i="3"/>
  <c r="I58" i="3"/>
  <c r="G59" i="3" s="1"/>
  <c r="H58" i="3"/>
  <c r="F38" i="3"/>
  <c r="F37" i="3"/>
  <c r="K36" i="3"/>
  <c r="I55" i="3"/>
  <c r="I54" i="3"/>
  <c r="I53" i="3"/>
  <c r="I52" i="3"/>
  <c r="I51" i="3"/>
  <c r="I46" i="3"/>
  <c r="I48" i="3" s="1"/>
  <c r="I44" i="3"/>
  <c r="J36" i="3"/>
  <c r="I36" i="3"/>
  <c r="H36" i="3"/>
  <c r="G36" i="3"/>
  <c r="F36" i="3"/>
  <c r="K35" i="3"/>
  <c r="L35" i="3" s="1"/>
  <c r="L34" i="3"/>
  <c r="K34" i="3"/>
  <c r="K33" i="3"/>
  <c r="L33" i="3" s="1"/>
  <c r="K32" i="3"/>
  <c r="L32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0" i="3"/>
  <c r="L20" i="3" s="1"/>
  <c r="C20" i="3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L19" i="3"/>
  <c r="K19" i="3"/>
  <c r="C19" i="3"/>
  <c r="L18" i="3"/>
  <c r="K18" i="3"/>
  <c r="I8" i="3"/>
  <c r="I10" i="3" s="1"/>
  <c r="I12" i="3" s="1"/>
  <c r="H15" i="3" s="1"/>
  <c r="I5" i="3"/>
  <c r="I7" i="3" s="1"/>
  <c r="I13" i="3" s="1"/>
  <c r="K36" i="2" l="1"/>
  <c r="J36" i="2"/>
  <c r="I36" i="2"/>
  <c r="H36" i="2"/>
  <c r="G36" i="2"/>
  <c r="F36" i="2"/>
  <c r="E36" i="2"/>
  <c r="E37" i="2" s="1"/>
  <c r="M35" i="2"/>
  <c r="L35" i="2"/>
  <c r="L34" i="2"/>
  <c r="M34" i="2" s="1"/>
  <c r="L33" i="2"/>
  <c r="M33" i="2" s="1"/>
  <c r="L32" i="2"/>
  <c r="M32" i="2" s="1"/>
  <c r="M31" i="2"/>
  <c r="L31" i="2"/>
  <c r="L30" i="2"/>
  <c r="M30" i="2" s="1"/>
  <c r="L29" i="2"/>
  <c r="M29" i="2" s="1"/>
  <c r="L28" i="2"/>
  <c r="M28" i="2" s="1"/>
  <c r="M27" i="2"/>
  <c r="L27" i="2"/>
  <c r="L26" i="2"/>
  <c r="M26" i="2" s="1"/>
  <c r="L25" i="2"/>
  <c r="M25" i="2" s="1"/>
  <c r="L24" i="2"/>
  <c r="M24" i="2" s="1"/>
  <c r="M23" i="2"/>
  <c r="L23" i="2"/>
  <c r="L22" i="2"/>
  <c r="M22" i="2" s="1"/>
  <c r="L21" i="2"/>
  <c r="M21" i="2" s="1"/>
  <c r="L20" i="2"/>
  <c r="M20" i="2" s="1"/>
  <c r="B20" i="2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M19" i="2"/>
  <c r="L19" i="2"/>
  <c r="B19" i="2"/>
  <c r="L18" i="2"/>
  <c r="M18" i="2" s="1"/>
  <c r="H9" i="2"/>
  <c r="H12" i="2" s="1"/>
  <c r="J15" i="2" s="1"/>
  <c r="E38" i="2" s="1"/>
  <c r="H5" i="2"/>
  <c r="H8" i="2" s="1"/>
  <c r="H13" i="2" s="1"/>
  <c r="B28" i="1"/>
  <c r="H27" i="1"/>
  <c r="H28" i="1" s="1"/>
  <c r="G27" i="1"/>
  <c r="G28" i="1" s="1"/>
  <c r="F27" i="1"/>
  <c r="F28" i="1" s="1"/>
  <c r="E27" i="1"/>
  <c r="E28" i="1" s="1"/>
  <c r="D27" i="1"/>
  <c r="I27" i="1" s="1"/>
  <c r="I28" i="1" s="1"/>
  <c r="C27" i="1"/>
  <c r="C28" i="1" s="1"/>
  <c r="B27" i="1"/>
  <c r="I26" i="1"/>
  <c r="I25" i="1"/>
  <c r="I24" i="1"/>
  <c r="I23" i="1"/>
  <c r="I22" i="1"/>
  <c r="I21" i="1"/>
  <c r="I20" i="1"/>
  <c r="I19" i="1"/>
  <c r="I18" i="1"/>
  <c r="C8" i="1"/>
  <c r="C11" i="1" s="1"/>
  <c r="C4" i="1"/>
  <c r="C7" i="1" s="1"/>
  <c r="L37" i="2" l="1"/>
  <c r="L36" i="2"/>
  <c r="C12" i="1"/>
  <c r="B15" i="1"/>
  <c r="D28" i="1"/>
  <c r="B29" i="1" s="1"/>
  <c r="B30" i="1" l="1"/>
</calcChain>
</file>

<file path=xl/sharedStrings.xml><?xml version="1.0" encoding="utf-8"?>
<sst xmlns="http://schemas.openxmlformats.org/spreadsheetml/2006/main" count="155" uniqueCount="96">
  <si>
    <t>CRUSCOTTO FIS  2025/26</t>
  </si>
  <si>
    <t>Disponibilità -   Assegnazione Nota Miur 0011227 DEL 30/09/2025
e nota MIM del 17 novembre 2025 e nota MIM del 05 dicembre 2025</t>
  </si>
  <si>
    <t>QUOTA FIS 25/26 ATA (25%) (già comprensiva di economie)</t>
  </si>
  <si>
    <t>FIS AMMINISTRATIVI</t>
  </si>
  <si>
    <t xml:space="preserve">Economie anni precedenti </t>
  </si>
  <si>
    <t xml:space="preserve">Valorizzazione </t>
  </si>
  <si>
    <t>TOTALE FIS + VALORIZZAZIONE AA</t>
  </si>
  <si>
    <t>FIS C.S. (già comprensiva di economie)</t>
  </si>
  <si>
    <t>TOTALE FIS + VALORIZZAZIONE CS</t>
  </si>
  <si>
    <t>TOTALE FIS + VAL. ATA</t>
  </si>
  <si>
    <t>TOTALE DA CONTRATTARE A.A. 
(FIS + VALORIZZAZIONE)</t>
  </si>
  <si>
    <t>importo orario L.D.</t>
  </si>
  <si>
    <t xml:space="preserve">
T.I. 36/36</t>
  </si>
  <si>
    <t xml:space="preserve">
 T.I. 36/36</t>
  </si>
  <si>
    <t xml:space="preserve"> T.I. P.Time 24/36</t>
  </si>
  <si>
    <t xml:space="preserve">  
T.D. 24/36 
al 30/06/2026</t>
  </si>
  <si>
    <t xml:space="preserve">  
T.D. 24/36 
al 31/08/2026</t>
  </si>
  <si>
    <t xml:space="preserve">Totale ore </t>
  </si>
  <si>
    <t>INTENSIFICAZIONE lavoro per l'area di appartenenza</t>
  </si>
  <si>
    <t>Attività di collaborazione tra il personale volte a migliorare la qualità del servizio e al funzionamento dell’ufficio (interscambio delle informazioni sia sull’uso della normativa che sull’uso delle tecnologie)(formazione nuovi assunti, copertura assenze o scadenze impellenti)</t>
  </si>
  <si>
    <t>Uso di sistemi informatici di cui la scuola è dotata per lo snellimento delle pratiche e la rapidità del servizio (gestione alunni, personale , stipendi, bilancio – PAGO IN RETE- INVALSI)</t>
  </si>
  <si>
    <t>Sostituzione dei colleghi assenti</t>
  </si>
  <si>
    <t>Adempimenti Gite</t>
  </si>
  <si>
    <t>Collaborazione con DS/DSGA e Vicaria (pratiche varie)</t>
  </si>
  <si>
    <t>Adempimenti pratiche INAIL (infortuni) - Statistiche area alunni</t>
  </si>
  <si>
    <t>AMMINISTRAZIONE TRASPARENTE</t>
  </si>
  <si>
    <t>TRASMISSIONE FASCICOLI</t>
  </si>
  <si>
    <t>Totale importo</t>
  </si>
  <si>
    <t>TOTALE SPESO</t>
  </si>
  <si>
    <t>RESIDUA DISPONIBILITÀ</t>
  </si>
  <si>
    <t>QUOTA FIS 25/26 ATA (25%)  (già comprensiva di economie)</t>
  </si>
  <si>
    <t>FIS C.S.  (già comprensiva di economie)</t>
  </si>
  <si>
    <t>FIS + VALORIZZAZIONE C.S.</t>
  </si>
  <si>
    <t>Collaborazione in generale con i docenti/Segreteria</t>
  </si>
  <si>
    <t>Disponibilità sostituzioni colleghi assenti/Flessibilità oraria</t>
  </si>
  <si>
    <t>Gestione buoni mensa</t>
  </si>
  <si>
    <t>Disponibilità  aperture  per  Collegi -Consigli ecc. Nullo</t>
  </si>
  <si>
    <t xml:space="preserve">Accoglienza e sorveglianza alunni in arrivo e uscita </t>
  </si>
  <si>
    <t xml:space="preserve">Intesificazione lavoro supporto colleghi </t>
  </si>
  <si>
    <t>supporto tecnico nell'esecuzione delle fotocopie e/o attività di fascicolazione</t>
  </si>
  <si>
    <t>TOT.ORE</t>
  </si>
  <si>
    <t>Totale da pagare</t>
  </si>
  <si>
    <t>Scuola secondaria NULLO</t>
  </si>
  <si>
    <t xml:space="preserve">
T.D. 36/36 - 08/06/2026</t>
  </si>
  <si>
    <t>T.D. 36/36 - 31/08/2026</t>
  </si>
  <si>
    <t xml:space="preserve"> T.I. 36/36</t>
  </si>
  <si>
    <t xml:space="preserve">T.I. 36/36 </t>
  </si>
  <si>
    <t xml:space="preserve">PLESSO PRIMARIA CAROLI </t>
  </si>
  <si>
    <t xml:space="preserve"> T.I. 36/36 </t>
  </si>
  <si>
    <t xml:space="preserve"> T.I.36/36 </t>
  </si>
  <si>
    <t xml:space="preserve">PLESSO PRIMARIA DON 
MINZONI </t>
  </si>
  <si>
    <t xml:space="preserve">
T.D. 36/36 - 31/08/2026</t>
  </si>
  <si>
    <t xml:space="preserve"> T.I. 24/24</t>
  </si>
  <si>
    <t xml:space="preserve">
T.I.36/36 </t>
  </si>
  <si>
    <t xml:space="preserve">
T.D.36/36 - 31/08/2026</t>
  </si>
  <si>
    <t xml:space="preserve">PLESSO INFANZIA CATTANEO </t>
  </si>
  <si>
    <t>T.D.36/36  - 31/08/2026</t>
  </si>
  <si>
    <t xml:space="preserve">T.I. 36/36  </t>
  </si>
  <si>
    <t>T.D. 36/36
al 07/02/2026</t>
  </si>
  <si>
    <t xml:space="preserve"> T.I.36/36</t>
  </si>
  <si>
    <t xml:space="preserve">TOTALE ORE </t>
  </si>
  <si>
    <t>TOTALE ORE E TOTALE SPESA</t>
  </si>
  <si>
    <t>CRUSCOTTO   INCARICHI SPECIFICI ATA - A.S. 2025-26</t>
  </si>
  <si>
    <t>assistenti amm. (7)</t>
  </si>
  <si>
    <t>Economie AA - A.S. 2024-25</t>
  </si>
  <si>
    <t xml:space="preserve">Disponibilità da contrattare AA </t>
  </si>
  <si>
    <t>coll. Scolastici (18)</t>
  </si>
  <si>
    <t>Economie A.S. 2024-25</t>
  </si>
  <si>
    <t>Disponibilità da contrattare</t>
  </si>
  <si>
    <t>Incarichi specifici solo per Coll. Scol. Asssistenza alunni disabili</t>
  </si>
  <si>
    <t>TOTALE INCARICHI SPECIFICI SOLO COLL. SCOL.</t>
  </si>
  <si>
    <t>TOTALE DA CONTRATTARE C.S.</t>
  </si>
  <si>
    <t>primo soccorso</t>
  </si>
  <si>
    <t>Attività di appoggio alla segreteria (servizi esterni  posta - Disponibilità apertura scuola in emergenza)</t>
  </si>
  <si>
    <t>Assistenza ai bambini fornendo ausilio nell’uso dei servizi igienici e nella cura dell’igiene personale</t>
  </si>
  <si>
    <t>Attività di appoggio alla segreteria (piccola manutenzione)</t>
  </si>
  <si>
    <t>Attività di appoggio alla segreteria (servizi esterni con uff. e scuole fascicoli personale, alunni ecc.)</t>
  </si>
  <si>
    <t xml:space="preserve">Importo </t>
  </si>
  <si>
    <t>ART.7</t>
  </si>
  <si>
    <t xml:space="preserve">PLESSO PRIMARIA DON MINZONI </t>
  </si>
  <si>
    <t>assistenti amm. (7) (già comprensiva di economie)</t>
  </si>
  <si>
    <t>ORE</t>
  </si>
  <si>
    <t>TOTALE DA 
PAGARE</t>
  </si>
  <si>
    <t>T.D. 36/36 - 30/06/2026</t>
  </si>
  <si>
    <t>Gestione  Acquisti / progetti VARI /PDS</t>
  </si>
  <si>
    <t>REFERENTE AFFARI GENERALI E GESTIONE FASCICOLI PERSONALE DOCENTE E ATA</t>
  </si>
  <si>
    <t>Assistenza area alunni</t>
  </si>
  <si>
    <t>Assistenza Progetti PTOF</t>
  </si>
  <si>
    <t>Passweb - pensioni - ricostruzione di carriera</t>
  </si>
  <si>
    <t>ART. 7</t>
  </si>
  <si>
    <t>COORDINAMENTO AREA DIDATTICA - Assistenza Progetti PTOF</t>
  </si>
  <si>
    <t>TOTALE INCARICHI SPECIFICI</t>
  </si>
  <si>
    <t xml:space="preserve">
T.D. 36/36 
al 31/08/2026</t>
  </si>
  <si>
    <t xml:space="preserve">
T.D. 24/24 al 30/06/2026</t>
  </si>
  <si>
    <t xml:space="preserve">
T.I. 24/36</t>
  </si>
  <si>
    <t xml:space="preserve"> 
T.I. 36/36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</si>
</sst>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</font>
    <font>
      <sz val="10"/>
      <name val="Calibri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color theme="1"/>
      <name val="Arial"/>
    </font>
    <font>
      <b/>
      <sz val="9"/>
      <color theme="1"/>
      <name val="Verdana"/>
    </font>
    <font>
      <b/>
      <sz val="12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8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b/>
      <sz val="12"/>
      <color theme="1"/>
      <name val="Verdana"/>
    </font>
    <font>
      <sz val="9"/>
      <color theme="1"/>
      <name val="Verdana"/>
    </font>
    <font>
      <sz val="8"/>
      <color theme="1"/>
      <name val="Verdana"/>
    </font>
    <font>
      <sz val="7"/>
      <color theme="1"/>
      <name val="Verdana"/>
    </font>
    <font>
      <b/>
      <sz val="8"/>
      <color theme="1"/>
      <name val="Verdana"/>
    </font>
    <font>
      <sz val="12"/>
      <color theme="1"/>
      <name val="Arial"/>
    </font>
    <font>
      <sz val="12"/>
      <color theme="1"/>
      <name val="Arial"/>
      <family val="2"/>
    </font>
    <font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rgb="FF95B3D7"/>
        <bgColor rgb="FF95B3D7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2DBDB"/>
        <bgColor rgb="FFF2DBDB"/>
      </patternFill>
    </fill>
    <fill>
      <patternFill patternType="solid">
        <fgColor rgb="FFFFFF00"/>
        <bgColor rgb="FFF2DBDB"/>
      </patternFill>
    </fill>
    <fill>
      <patternFill patternType="solid">
        <fgColor rgb="FFFFFF00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rgb="FFC6D9F0"/>
      </patternFill>
    </fill>
    <fill>
      <patternFill patternType="solid">
        <fgColor rgb="FFFFFF00"/>
        <bgColor rgb="FFC6D9F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 applyAlignment="1"/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4" fontId="8" fillId="0" borderId="0" xfId="0" applyNumberFormat="1" applyFont="1"/>
    <xf numFmtId="0" fontId="8" fillId="0" borderId="0" xfId="0" applyFont="1"/>
    <xf numFmtId="4" fontId="7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4" xfId="0" applyFont="1" applyBorder="1" applyAlignment="1">
      <alignment wrapText="1"/>
    </xf>
    <xf numFmtId="0" fontId="11" fillId="0" borderId="0" xfId="0" applyFont="1"/>
    <xf numFmtId="0" fontId="8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" fontId="8" fillId="0" borderId="4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0" fontId="8" fillId="5" borderId="4" xfId="0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vertical="center"/>
    </xf>
    <xf numFmtId="0" fontId="16" fillId="0" borderId="4" xfId="0" applyFont="1" applyBorder="1" applyAlignment="1">
      <alignment horizontal="center" wrapText="1"/>
    </xf>
    <xf numFmtId="4" fontId="8" fillId="0" borderId="4" xfId="0" applyNumberFormat="1" applyFont="1" applyBorder="1"/>
    <xf numFmtId="4" fontId="5" fillId="0" borderId="0" xfId="0" applyNumberFormat="1" applyFont="1"/>
    <xf numFmtId="4" fontId="7" fillId="5" borderId="2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/>
    <xf numFmtId="4" fontId="7" fillId="12" borderId="0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/>
    <xf numFmtId="4" fontId="7" fillId="0" borderId="13" xfId="0" applyNumberFormat="1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0" fontId="17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0" borderId="1" xfId="0" applyFont="1" applyBorder="1"/>
    <xf numFmtId="4" fontId="7" fillId="0" borderId="1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7" xfId="0" applyFont="1" applyBorder="1" applyAlignment="1">
      <alignment horizontal="center" vertical="center"/>
    </xf>
    <xf numFmtId="0" fontId="2" fillId="0" borderId="8" xfId="0" applyFont="1" applyBorder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wrapText="1"/>
    </xf>
    <xf numFmtId="4" fontId="5" fillId="4" borderId="1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4" fontId="5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2" borderId="1" xfId="0" applyFont="1" applyFill="1" applyBorder="1" applyAlignment="1">
      <alignment horizontal="left" wrapText="1"/>
    </xf>
    <xf numFmtId="4" fontId="6" fillId="2" borderId="1" xfId="0" applyNumberFormat="1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4" fontId="7" fillId="5" borderId="1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1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" fontId="15" fillId="0" borderId="15" xfId="0" applyNumberFormat="1" applyFont="1" applyBorder="1" applyAlignment="1">
      <alignment horizontal="center"/>
    </xf>
    <xf numFmtId="0" fontId="2" fillId="0" borderId="15" xfId="0" applyFont="1" applyBorder="1"/>
    <xf numFmtId="0" fontId="5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" fontId="7" fillId="5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textRotation="90" wrapText="1"/>
    </xf>
    <xf numFmtId="0" fontId="9" fillId="0" borderId="2" xfId="0" applyFont="1" applyBorder="1"/>
    <xf numFmtId="4" fontId="7" fillId="0" borderId="1" xfId="0" applyNumberFormat="1" applyFont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center" vertical="center"/>
    </xf>
    <xf numFmtId="4" fontId="20" fillId="8" borderId="1" xfId="0" applyNumberFormat="1" applyFont="1" applyFill="1" applyBorder="1" applyAlignment="1">
      <alignment horizontal="center" vertical="center"/>
    </xf>
    <xf numFmtId="0" fontId="2" fillId="10" borderId="2" xfId="0" applyFont="1" applyFill="1" applyBorder="1"/>
    <xf numFmtId="0" fontId="2" fillId="10" borderId="3" xfId="0" applyFont="1" applyFill="1" applyBorder="1"/>
    <xf numFmtId="4" fontId="7" fillId="9" borderId="1" xfId="0" applyNumberFormat="1" applyFont="1" applyFill="1" applyBorder="1" applyAlignment="1">
      <alignment horizontal="center" vertical="center"/>
    </xf>
    <xf numFmtId="4" fontId="7" fillId="11" borderId="1" xfId="0" applyNumberFormat="1" applyFont="1" applyFill="1" applyBorder="1" applyAlignment="1">
      <alignment horizontal="center" vertical="center"/>
    </xf>
    <xf numFmtId="4" fontId="20" fillId="11" borderId="1" xfId="0" applyNumberFormat="1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left" vertical="center" wrapText="1"/>
    </xf>
    <xf numFmtId="0" fontId="20" fillId="12" borderId="3" xfId="0" applyFont="1" applyFill="1" applyBorder="1" applyAlignment="1">
      <alignment horizontal="left" vertical="center" wrapText="1"/>
    </xf>
    <xf numFmtId="4" fontId="7" fillId="12" borderId="1" xfId="0" applyNumberFormat="1" applyFont="1" applyFill="1" applyBorder="1" applyAlignment="1">
      <alignment horizontal="center" vertical="center"/>
    </xf>
    <xf numFmtId="4" fontId="7" fillId="13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5" fillId="6" borderId="0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4" fontId="7" fillId="0" borderId="15" xfId="0" applyNumberFormat="1" applyFont="1" applyBorder="1" applyAlignment="1">
      <alignment horizontal="center" vertical="center"/>
    </xf>
    <xf numFmtId="0" fontId="20" fillId="8" borderId="15" xfId="0" applyFont="1" applyFill="1" applyBorder="1" applyAlignment="1">
      <alignment horizontal="left" wrapText="1"/>
    </xf>
    <xf numFmtId="4" fontId="7" fillId="8" borderId="15" xfId="0" applyNumberFormat="1" applyFont="1" applyFill="1" applyBorder="1" applyAlignment="1">
      <alignment horizontal="center"/>
    </xf>
    <xf numFmtId="0" fontId="20" fillId="8" borderId="15" xfId="0" applyFont="1" applyFill="1" applyBorder="1" applyAlignment="1">
      <alignment horizontal="left"/>
    </xf>
    <xf numFmtId="4" fontId="20" fillId="8" borderId="15" xfId="0" applyNumberFormat="1" applyFont="1" applyFill="1" applyBorder="1" applyAlignment="1">
      <alignment horizontal="center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4" fontId="7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wrapText="1"/>
    </xf>
    <xf numFmtId="4" fontId="8" fillId="0" borderId="15" xfId="0" applyNumberFormat="1" applyFont="1" applyBorder="1" applyAlignment="1">
      <alignment horizontal="center"/>
    </xf>
    <xf numFmtId="0" fontId="8" fillId="5" borderId="15" xfId="0" applyFont="1" applyFill="1" applyBorder="1" applyAlignment="1">
      <alignment horizontal="center" wrapText="1"/>
    </xf>
    <xf numFmtId="4" fontId="5" fillId="5" borderId="15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7" fillId="0" borderId="20" xfId="0" applyFont="1" applyBorder="1" applyAlignment="1">
      <alignment horizontal="center"/>
    </xf>
    <xf numFmtId="0" fontId="9" fillId="0" borderId="21" xfId="0" applyFont="1" applyBorder="1"/>
    <xf numFmtId="0" fontId="3" fillId="0" borderId="20" xfId="0" applyFont="1" applyBorder="1" applyAlignment="1">
      <alignment horizontal="left" vertical="center" wrapText="1"/>
    </xf>
    <xf numFmtId="0" fontId="2" fillId="0" borderId="21" xfId="0" applyFont="1" applyBorder="1"/>
    <xf numFmtId="0" fontId="20" fillId="8" borderId="20" xfId="0" applyFont="1" applyFill="1" applyBorder="1" applyAlignment="1">
      <alignment horizontal="left" vertical="center" wrapText="1"/>
    </xf>
    <xf numFmtId="0" fontId="20" fillId="8" borderId="20" xfId="0" applyFont="1" applyFill="1" applyBorder="1" applyAlignment="1">
      <alignment horizontal="left" vertical="center"/>
    </xf>
    <xf numFmtId="0" fontId="20" fillId="9" borderId="20" xfId="0" applyFont="1" applyFill="1" applyBorder="1" applyAlignment="1">
      <alignment horizontal="left" vertical="center" wrapText="1"/>
    </xf>
    <xf numFmtId="0" fontId="2" fillId="10" borderId="21" xfId="0" applyFont="1" applyFill="1" applyBorder="1"/>
    <xf numFmtId="0" fontId="20" fillId="11" borderId="20" xfId="0" applyFont="1" applyFill="1" applyBorder="1" applyAlignment="1">
      <alignment horizontal="left" vertical="center" wrapText="1"/>
    </xf>
    <xf numFmtId="0" fontId="20" fillId="11" borderId="20" xfId="0" applyFont="1" applyFill="1" applyBorder="1" applyAlignment="1">
      <alignment horizontal="left" vertical="center"/>
    </xf>
    <xf numFmtId="0" fontId="21" fillId="11" borderId="20" xfId="0" applyFont="1" applyFill="1" applyBorder="1" applyAlignment="1">
      <alignment horizontal="left" vertical="center" wrapText="1"/>
    </xf>
    <xf numFmtId="0" fontId="21" fillId="12" borderId="20" xfId="0" applyFont="1" applyFill="1" applyBorder="1" applyAlignment="1">
      <alignment horizontal="left" vertical="center" wrapText="1"/>
    </xf>
    <xf numFmtId="4" fontId="7" fillId="12" borderId="21" xfId="0" applyNumberFormat="1" applyFont="1" applyFill="1" applyBorder="1" applyAlignment="1">
      <alignment horizontal="center" vertical="center"/>
    </xf>
    <xf numFmtId="0" fontId="21" fillId="10" borderId="20" xfId="0" applyFont="1" applyFill="1" applyBorder="1" applyAlignment="1">
      <alignment horizontal="left" vertical="center"/>
    </xf>
    <xf numFmtId="4" fontId="7" fillId="13" borderId="21" xfId="0" applyNumberFormat="1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4" fontId="8" fillId="0" borderId="20" xfId="0" applyNumberFormat="1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2" fillId="0" borderId="23" xfId="0" applyFont="1" applyBorder="1"/>
    <xf numFmtId="0" fontId="2" fillId="0" borderId="24" xfId="0" applyFont="1" applyBorder="1"/>
    <xf numFmtId="4" fontId="7" fillId="11" borderId="25" xfId="0" applyNumberFormat="1" applyFont="1" applyFill="1" applyBorder="1" applyAlignment="1">
      <alignment horizontal="center" vertical="center"/>
    </xf>
    <xf numFmtId="0" fontId="2" fillId="0" borderId="2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8685-5EFE-4814-8D46-95E4A4E4E44F}">
  <dimension ref="A1:Z976"/>
  <sheetViews>
    <sheetView workbookViewId="0">
      <selection activeCell="G12" sqref="G12"/>
    </sheetView>
  </sheetViews>
  <sheetFormatPr defaultColWidth="14.42578125" defaultRowHeight="15" x14ac:dyDescent="0.25"/>
  <cols>
    <col min="1" max="1" width="37.85546875" style="1" customWidth="1"/>
    <col min="2" max="2" width="10" style="1" customWidth="1"/>
    <col min="3" max="3" width="8" style="1" customWidth="1"/>
    <col min="4" max="4" width="10.7109375" style="1" customWidth="1"/>
    <col min="5" max="5" width="9.42578125" style="1" customWidth="1"/>
    <col min="6" max="6" width="10.85546875" style="1" customWidth="1"/>
    <col min="7" max="7" width="10.5703125" style="1" customWidth="1"/>
    <col min="8" max="8" width="10.42578125" style="1" customWidth="1"/>
    <col min="9" max="9" width="8.140625" style="1" customWidth="1"/>
    <col min="10" max="20" width="8.7109375" style="1" customWidth="1"/>
    <col min="21" max="16384" width="14.42578125" style="1"/>
  </cols>
  <sheetData>
    <row r="1" spans="1:26" ht="18.75" customHeight="1" x14ac:dyDescent="0.25">
      <c r="A1" s="72" t="s">
        <v>0</v>
      </c>
      <c r="B1" s="54"/>
      <c r="C1" s="54"/>
      <c r="D1" s="54"/>
      <c r="E1" s="54"/>
      <c r="F1" s="55"/>
    </row>
    <row r="2" spans="1:26" ht="32.25" customHeight="1" x14ac:dyDescent="0.25">
      <c r="A2" s="73" t="s">
        <v>1</v>
      </c>
      <c r="B2" s="74"/>
      <c r="C2" s="74"/>
      <c r="D2" s="74"/>
      <c r="E2" s="74"/>
      <c r="F2" s="75"/>
    </row>
    <row r="3" spans="1:26" ht="24" customHeight="1" x14ac:dyDescent="0.25">
      <c r="A3" s="76" t="s">
        <v>2</v>
      </c>
      <c r="B3" s="55"/>
      <c r="C3" s="77">
        <v>9489.64</v>
      </c>
      <c r="D3" s="54"/>
      <c r="E3" s="54"/>
      <c r="F3" s="55"/>
    </row>
    <row r="4" spans="1:26" ht="12.75" customHeight="1" x14ac:dyDescent="0.25">
      <c r="A4" s="69" t="s">
        <v>3</v>
      </c>
      <c r="B4" s="55"/>
      <c r="C4" s="70">
        <f>C3*40%</f>
        <v>3795.8559999999998</v>
      </c>
      <c r="D4" s="54"/>
      <c r="E4" s="54"/>
      <c r="F4" s="55"/>
    </row>
    <row r="5" spans="1:26" ht="12.75" customHeight="1" x14ac:dyDescent="0.25">
      <c r="A5" s="2" t="s">
        <v>4</v>
      </c>
      <c r="B5" s="3"/>
      <c r="C5" s="65"/>
      <c r="D5" s="54"/>
      <c r="E5" s="54"/>
      <c r="F5" s="55"/>
    </row>
    <row r="6" spans="1:26" ht="12.75" customHeight="1" x14ac:dyDescent="0.25">
      <c r="A6" s="69" t="s">
        <v>5</v>
      </c>
      <c r="B6" s="55"/>
      <c r="C6" s="70">
        <v>1422.33</v>
      </c>
      <c r="D6" s="54"/>
      <c r="E6" s="54"/>
      <c r="F6" s="55"/>
    </row>
    <row r="7" spans="1:26" ht="12.75" customHeight="1" x14ac:dyDescent="0.25">
      <c r="A7" s="69" t="s">
        <v>6</v>
      </c>
      <c r="B7" s="55"/>
      <c r="C7" s="71">
        <f>C4+C5+C6</f>
        <v>5218.1859999999997</v>
      </c>
      <c r="D7" s="54"/>
      <c r="E7" s="54"/>
      <c r="F7" s="55"/>
    </row>
    <row r="8" spans="1:26" ht="12.75" customHeight="1" x14ac:dyDescent="0.25">
      <c r="A8" s="66" t="s">
        <v>7</v>
      </c>
      <c r="B8" s="55"/>
      <c r="C8" s="67">
        <f>C3*60%</f>
        <v>5693.7839999999997</v>
      </c>
      <c r="D8" s="54"/>
      <c r="E8" s="54"/>
      <c r="F8" s="55"/>
      <c r="G8" s="4"/>
      <c r="H8" s="4"/>
    </row>
    <row r="9" spans="1:26" ht="12.75" customHeight="1" x14ac:dyDescent="0.25">
      <c r="A9" s="64" t="s">
        <v>4</v>
      </c>
      <c r="B9" s="55"/>
      <c r="C9" s="65"/>
      <c r="D9" s="54"/>
      <c r="E9" s="54"/>
      <c r="F9" s="55"/>
    </row>
    <row r="10" spans="1:26" ht="12.75" customHeight="1" x14ac:dyDescent="0.25">
      <c r="A10" s="66" t="s">
        <v>5</v>
      </c>
      <c r="B10" s="55"/>
      <c r="C10" s="67">
        <v>2133.5</v>
      </c>
      <c r="D10" s="54"/>
      <c r="E10" s="54"/>
      <c r="F10" s="55"/>
    </row>
    <row r="11" spans="1:26" ht="12.75" customHeight="1" x14ac:dyDescent="0.25">
      <c r="A11" s="66" t="s">
        <v>8</v>
      </c>
      <c r="B11" s="55"/>
      <c r="C11" s="68">
        <f>C8+C9+C10</f>
        <v>7827.2839999999997</v>
      </c>
      <c r="D11" s="54"/>
      <c r="E11" s="54"/>
      <c r="F11" s="55"/>
    </row>
    <row r="12" spans="1:26" ht="12.75" customHeight="1" x14ac:dyDescent="0.25">
      <c r="A12" s="56" t="s">
        <v>9</v>
      </c>
      <c r="B12" s="55"/>
      <c r="C12" s="57">
        <f>C7+C11</f>
        <v>13045.47</v>
      </c>
      <c r="D12" s="54"/>
      <c r="E12" s="54"/>
      <c r="F12" s="55"/>
    </row>
    <row r="13" spans="1:26" ht="12.75" customHeight="1" x14ac:dyDescent="0.25">
      <c r="A13" s="5"/>
      <c r="B13" s="5"/>
      <c r="C13" s="6"/>
      <c r="D13" s="7"/>
      <c r="E13" s="7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5">
      <c r="A14" s="5"/>
      <c r="B14" s="5"/>
      <c r="C14" s="6"/>
      <c r="D14" s="6"/>
      <c r="E14" s="6"/>
      <c r="F14" s="6"/>
    </row>
    <row r="15" spans="1:26" ht="28.5" customHeight="1" x14ac:dyDescent="0.25">
      <c r="A15" s="9" t="s">
        <v>10</v>
      </c>
      <c r="B15" s="58">
        <f>C7</f>
        <v>5218.1859999999997</v>
      </c>
      <c r="C15" s="59"/>
      <c r="D15" s="8"/>
      <c r="E15" s="8"/>
      <c r="F15" s="10">
        <v>15.95</v>
      </c>
      <c r="G15" s="8" t="s">
        <v>11</v>
      </c>
      <c r="H15" s="8"/>
      <c r="I15" s="8"/>
    </row>
    <row r="16" spans="1:26" ht="12.75" customHeight="1" x14ac:dyDescent="0.25">
      <c r="A16" s="60"/>
      <c r="B16" s="62"/>
      <c r="C16" s="54"/>
      <c r="D16" s="54"/>
      <c r="E16" s="54"/>
      <c r="F16" s="54"/>
      <c r="G16" s="54"/>
      <c r="H16" s="55"/>
      <c r="I16" s="11"/>
    </row>
    <row r="17" spans="1:9" ht="33" customHeight="1" x14ac:dyDescent="0.25">
      <c r="A17" s="61"/>
      <c r="B17" s="12" t="s">
        <v>12</v>
      </c>
      <c r="C17" s="12" t="s">
        <v>13</v>
      </c>
      <c r="D17" s="12" t="s">
        <v>13</v>
      </c>
      <c r="E17" s="12" t="s">
        <v>14</v>
      </c>
      <c r="F17" s="12" t="s">
        <v>15</v>
      </c>
      <c r="G17" s="12" t="s">
        <v>16</v>
      </c>
      <c r="H17" s="12" t="s">
        <v>15</v>
      </c>
      <c r="I17" s="12" t="s">
        <v>17</v>
      </c>
    </row>
    <row r="18" spans="1:9" ht="25.5" x14ac:dyDescent="0.25">
      <c r="A18" s="13" t="s">
        <v>18</v>
      </c>
      <c r="B18" s="14">
        <v>15</v>
      </c>
      <c r="C18" s="15">
        <v>15</v>
      </c>
      <c r="D18" s="15">
        <v>15</v>
      </c>
      <c r="E18" s="15">
        <v>0</v>
      </c>
      <c r="F18" s="15">
        <v>10</v>
      </c>
      <c r="G18" s="15">
        <v>10</v>
      </c>
      <c r="H18" s="15">
        <v>10</v>
      </c>
      <c r="I18" s="16">
        <f t="shared" ref="I18:I26" si="0">SUM(B18:H18)</f>
        <v>75</v>
      </c>
    </row>
    <row r="19" spans="1:9" ht="67.5" x14ac:dyDescent="0.25">
      <c r="A19" s="17" t="s">
        <v>19</v>
      </c>
      <c r="B19" s="14">
        <v>30</v>
      </c>
      <c r="C19" s="15">
        <v>30</v>
      </c>
      <c r="D19" s="15"/>
      <c r="E19" s="15"/>
      <c r="F19" s="15"/>
      <c r="G19" s="15"/>
      <c r="H19" s="15"/>
      <c r="I19" s="16">
        <f t="shared" si="0"/>
        <v>60</v>
      </c>
    </row>
    <row r="20" spans="1:9" ht="45" x14ac:dyDescent="0.25">
      <c r="A20" s="17" t="s">
        <v>20</v>
      </c>
      <c r="B20" s="14">
        <v>5</v>
      </c>
      <c r="C20" s="15">
        <v>5</v>
      </c>
      <c r="D20" s="15"/>
      <c r="E20" s="15"/>
      <c r="F20" s="15">
        <v>2</v>
      </c>
      <c r="G20" s="15">
        <v>7</v>
      </c>
      <c r="H20" s="15">
        <v>7</v>
      </c>
      <c r="I20" s="16">
        <f t="shared" si="0"/>
        <v>26</v>
      </c>
    </row>
    <row r="21" spans="1:9" x14ac:dyDescent="0.25">
      <c r="A21" s="13" t="s">
        <v>21</v>
      </c>
      <c r="B21" s="14">
        <v>9</v>
      </c>
      <c r="C21" s="15">
        <v>8</v>
      </c>
      <c r="D21" s="15"/>
      <c r="E21" s="15">
        <v>2</v>
      </c>
      <c r="F21" s="15">
        <v>4</v>
      </c>
      <c r="G21" s="15">
        <v>5</v>
      </c>
      <c r="H21" s="15">
        <v>7</v>
      </c>
      <c r="I21" s="16">
        <f t="shared" si="0"/>
        <v>35</v>
      </c>
    </row>
    <row r="22" spans="1:9" x14ac:dyDescent="0.25">
      <c r="A22" s="13" t="s">
        <v>22</v>
      </c>
      <c r="B22" s="14"/>
      <c r="C22" s="15"/>
      <c r="D22" s="15"/>
      <c r="E22" s="15"/>
      <c r="F22" s="15"/>
      <c r="G22" s="15"/>
      <c r="H22" s="15">
        <v>10</v>
      </c>
      <c r="I22" s="16">
        <f>SUM(B22:H22)</f>
        <v>10</v>
      </c>
    </row>
    <row r="23" spans="1:9" ht="25.5" x14ac:dyDescent="0.25">
      <c r="A23" s="13" t="s">
        <v>23</v>
      </c>
      <c r="B23" s="14">
        <v>15</v>
      </c>
      <c r="C23" s="15">
        <v>15</v>
      </c>
      <c r="D23" s="15"/>
      <c r="E23" s="15"/>
      <c r="F23" s="15">
        <v>15</v>
      </c>
      <c r="G23" s="15">
        <v>15</v>
      </c>
      <c r="H23" s="15">
        <v>15</v>
      </c>
      <c r="I23" s="16">
        <f t="shared" si="0"/>
        <v>75</v>
      </c>
    </row>
    <row r="24" spans="1:9" ht="24" x14ac:dyDescent="0.25">
      <c r="A24" s="18" t="s">
        <v>24</v>
      </c>
      <c r="B24" s="14"/>
      <c r="C24" s="15"/>
      <c r="D24" s="15">
        <v>8</v>
      </c>
      <c r="E24" s="15"/>
      <c r="F24" s="15">
        <v>4</v>
      </c>
      <c r="G24" s="15"/>
      <c r="H24" s="15"/>
      <c r="I24" s="16">
        <f t="shared" si="0"/>
        <v>12</v>
      </c>
    </row>
    <row r="25" spans="1:9" x14ac:dyDescent="0.25">
      <c r="A25" s="13" t="s">
        <v>25</v>
      </c>
      <c r="B25" s="14">
        <v>11</v>
      </c>
      <c r="C25" s="15">
        <v>11</v>
      </c>
      <c r="D25" s="15"/>
      <c r="E25" s="15"/>
      <c r="F25" s="15"/>
      <c r="G25" s="15"/>
      <c r="H25" s="15"/>
      <c r="I25" s="16">
        <f t="shared" si="0"/>
        <v>22</v>
      </c>
    </row>
    <row r="26" spans="1:9" x14ac:dyDescent="0.25">
      <c r="A26" s="13" t="s">
        <v>26</v>
      </c>
      <c r="B26" s="14"/>
      <c r="C26" s="15"/>
      <c r="D26" s="15">
        <v>4</v>
      </c>
      <c r="E26" s="15">
        <v>4</v>
      </c>
      <c r="F26" s="15"/>
      <c r="G26" s="15">
        <v>4</v>
      </c>
      <c r="H26" s="15"/>
      <c r="I26" s="16">
        <f t="shared" si="0"/>
        <v>12</v>
      </c>
    </row>
    <row r="27" spans="1:9" ht="12.75" customHeight="1" x14ac:dyDescent="0.25">
      <c r="A27" s="19" t="s">
        <v>17</v>
      </c>
      <c r="B27" s="20">
        <f t="shared" ref="B27:G27" si="1">SUM(B18:B26)</f>
        <v>85</v>
      </c>
      <c r="C27" s="20">
        <f t="shared" si="1"/>
        <v>84</v>
      </c>
      <c r="D27" s="20">
        <f t="shared" si="1"/>
        <v>27</v>
      </c>
      <c r="E27" s="20">
        <f t="shared" si="1"/>
        <v>6</v>
      </c>
      <c r="F27" s="21">
        <f t="shared" si="1"/>
        <v>35</v>
      </c>
      <c r="G27" s="20">
        <f t="shared" si="1"/>
        <v>41</v>
      </c>
      <c r="H27" s="20">
        <f>SUM(H18:H26)</f>
        <v>49</v>
      </c>
      <c r="I27" s="16">
        <f>B27+C27+D27+E27+F27+G27+H27</f>
        <v>327</v>
      </c>
    </row>
    <row r="28" spans="1:9" ht="12.75" customHeight="1" x14ac:dyDescent="0.25">
      <c r="A28" s="19" t="s">
        <v>27</v>
      </c>
      <c r="B28" s="22">
        <f>B27*F15</f>
        <v>1355.75</v>
      </c>
      <c r="C28" s="21">
        <f>C27*F15</f>
        <v>1339.8</v>
      </c>
      <c r="D28" s="21">
        <f>D27*F15</f>
        <v>430.65</v>
      </c>
      <c r="E28" s="21">
        <f>E27*F15</f>
        <v>95.699999999999989</v>
      </c>
      <c r="F28" s="21">
        <f>F27*F15</f>
        <v>558.25</v>
      </c>
      <c r="G28" s="21">
        <f>G27*F15</f>
        <v>653.94999999999993</v>
      </c>
      <c r="H28" s="21">
        <f>H27*F15</f>
        <v>781.55</v>
      </c>
      <c r="I28" s="21">
        <f>I27*F15</f>
        <v>5215.6499999999996</v>
      </c>
    </row>
    <row r="29" spans="1:9" ht="12.75" customHeight="1" x14ac:dyDescent="0.25">
      <c r="A29" s="13" t="s">
        <v>28</v>
      </c>
      <c r="B29" s="63">
        <f>B28+C28+D28+E28+F28+G28+H28</f>
        <v>5215.6500000000005</v>
      </c>
      <c r="C29" s="54"/>
      <c r="D29" s="54"/>
      <c r="E29" s="54"/>
      <c r="F29" s="54"/>
      <c r="G29" s="54"/>
      <c r="H29" s="55"/>
      <c r="I29" s="23"/>
    </row>
    <row r="30" spans="1:9" ht="12.75" customHeight="1" x14ac:dyDescent="0.25">
      <c r="A30" s="24" t="s">
        <v>29</v>
      </c>
      <c r="B30" s="53">
        <f>B15-B29</f>
        <v>2.5359999999991487</v>
      </c>
      <c r="C30" s="54"/>
      <c r="D30" s="54"/>
      <c r="E30" s="54"/>
      <c r="F30" s="54"/>
      <c r="G30" s="54"/>
      <c r="H30" s="55"/>
      <c r="I30" s="25"/>
    </row>
    <row r="31" spans="1:9" ht="12.75" customHeight="1" x14ac:dyDescent="0.25"/>
    <row r="32" spans="1:9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</sheetData>
  <mergeCells count="26">
    <mergeCell ref="A8:B8"/>
    <mergeCell ref="C8:F8"/>
    <mergeCell ref="A1:F1"/>
    <mergeCell ref="A2:F2"/>
    <mergeCell ref="A3:B3"/>
    <mergeCell ref="C3:F3"/>
    <mergeCell ref="A4:B4"/>
    <mergeCell ref="C4:F4"/>
    <mergeCell ref="C5:F5"/>
    <mergeCell ref="A6:B6"/>
    <mergeCell ref="C6:F6"/>
    <mergeCell ref="A7:B7"/>
    <mergeCell ref="C7:F7"/>
    <mergeCell ref="A9:B9"/>
    <mergeCell ref="C9:F9"/>
    <mergeCell ref="A10:B10"/>
    <mergeCell ref="C10:F10"/>
    <mergeCell ref="A11:B11"/>
    <mergeCell ref="C11:F11"/>
    <mergeCell ref="B30:H30"/>
    <mergeCell ref="A12:B12"/>
    <mergeCell ref="C12:F12"/>
    <mergeCell ref="B15:C15"/>
    <mergeCell ref="A16:A17"/>
    <mergeCell ref="B16:H16"/>
    <mergeCell ref="B29:H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7278-2A92-4956-8EF2-B5FF9508208F}">
  <dimension ref="A1:M999"/>
  <sheetViews>
    <sheetView topLeftCell="A19" workbookViewId="0">
      <selection activeCell="N22" sqref="N22"/>
    </sheetView>
  </sheetViews>
  <sheetFormatPr defaultColWidth="14.42578125" defaultRowHeight="15" x14ac:dyDescent="0.25"/>
  <cols>
    <col min="1" max="4" width="8.7109375" style="1" customWidth="1"/>
    <col min="5" max="5" width="10" style="1" customWidth="1"/>
    <col min="6" max="6" width="9.28515625" style="1" customWidth="1"/>
    <col min="7" max="10" width="8.7109375" style="1" customWidth="1"/>
    <col min="11" max="11" width="11.140625" style="1" customWidth="1"/>
    <col min="12" max="26" width="8.7109375" style="1" customWidth="1"/>
    <col min="27" max="16384" width="14.42578125" style="1"/>
  </cols>
  <sheetData>
    <row r="1" spans="1:13" ht="12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6"/>
      <c r="K1" s="6"/>
      <c r="L1" s="6"/>
      <c r="M1" s="6"/>
    </row>
    <row r="2" spans="1:13" ht="12.75" customHeight="1" x14ac:dyDescent="0.25">
      <c r="A2" s="96" t="s">
        <v>0</v>
      </c>
      <c r="B2" s="54"/>
      <c r="C2" s="54"/>
      <c r="D2" s="54"/>
      <c r="E2" s="54"/>
      <c r="F2" s="54"/>
      <c r="G2" s="54"/>
      <c r="H2" s="54"/>
      <c r="I2" s="54"/>
      <c r="J2" s="55"/>
      <c r="K2" s="6"/>
      <c r="L2" s="6"/>
      <c r="M2" s="6"/>
    </row>
    <row r="3" spans="1:13" ht="36.75" customHeight="1" x14ac:dyDescent="0.25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5"/>
      <c r="K3" s="6"/>
      <c r="L3" s="6"/>
      <c r="M3" s="6"/>
    </row>
    <row r="4" spans="1:13" ht="12.75" customHeight="1" x14ac:dyDescent="0.25">
      <c r="A4" s="76" t="s">
        <v>30</v>
      </c>
      <c r="B4" s="54"/>
      <c r="C4" s="54"/>
      <c r="D4" s="54"/>
      <c r="E4" s="54"/>
      <c r="F4" s="54"/>
      <c r="G4" s="55"/>
      <c r="H4" s="77">
        <v>9489.64</v>
      </c>
      <c r="I4" s="54"/>
      <c r="J4" s="54"/>
      <c r="K4" s="55"/>
      <c r="L4" s="6"/>
      <c r="M4" s="6"/>
    </row>
    <row r="5" spans="1:13" ht="12.75" customHeight="1" x14ac:dyDescent="0.25">
      <c r="A5" s="76" t="s">
        <v>3</v>
      </c>
      <c r="B5" s="54"/>
      <c r="C5" s="54"/>
      <c r="D5" s="54"/>
      <c r="E5" s="54"/>
      <c r="F5" s="54"/>
      <c r="G5" s="55"/>
      <c r="H5" s="70">
        <f>H4*40%</f>
        <v>3795.8559999999998</v>
      </c>
      <c r="I5" s="54"/>
      <c r="J5" s="54"/>
      <c r="K5" s="55"/>
      <c r="L5" s="6"/>
      <c r="M5" s="6"/>
    </row>
    <row r="6" spans="1:13" ht="12.75" customHeight="1" x14ac:dyDescent="0.25">
      <c r="A6" s="95" t="s">
        <v>4</v>
      </c>
      <c r="B6" s="54"/>
      <c r="C6" s="54"/>
      <c r="D6" s="54"/>
      <c r="E6" s="54"/>
      <c r="F6" s="54"/>
      <c r="G6" s="55"/>
      <c r="H6" s="65"/>
      <c r="I6" s="54"/>
      <c r="J6" s="54"/>
      <c r="K6" s="55"/>
      <c r="L6" s="6"/>
      <c r="M6" s="6"/>
    </row>
    <row r="7" spans="1:13" ht="12.75" customHeight="1" x14ac:dyDescent="0.25">
      <c r="A7" s="76" t="s">
        <v>5</v>
      </c>
      <c r="B7" s="54"/>
      <c r="C7" s="54"/>
      <c r="D7" s="54"/>
      <c r="E7" s="54"/>
      <c r="F7" s="54"/>
      <c r="G7" s="55"/>
      <c r="H7" s="70">
        <v>1422.33</v>
      </c>
      <c r="I7" s="54"/>
      <c r="J7" s="54"/>
      <c r="K7" s="55"/>
      <c r="L7" s="6"/>
      <c r="M7" s="6"/>
    </row>
    <row r="8" spans="1:13" ht="12.75" customHeight="1" x14ac:dyDescent="0.25">
      <c r="A8" s="69" t="s">
        <v>6</v>
      </c>
      <c r="B8" s="54"/>
      <c r="C8" s="54"/>
      <c r="D8" s="54"/>
      <c r="E8" s="54"/>
      <c r="F8" s="54"/>
      <c r="G8" s="55"/>
      <c r="H8" s="71">
        <f>H5+H6+H7</f>
        <v>5218.1859999999997</v>
      </c>
      <c r="I8" s="54"/>
      <c r="J8" s="54"/>
      <c r="K8" s="55"/>
      <c r="L8" s="6"/>
      <c r="M8" s="6"/>
    </row>
    <row r="9" spans="1:13" ht="12.75" customHeight="1" x14ac:dyDescent="0.25">
      <c r="A9" s="91" t="s">
        <v>31</v>
      </c>
      <c r="B9" s="54"/>
      <c r="C9" s="54"/>
      <c r="D9" s="54"/>
      <c r="E9" s="54"/>
      <c r="F9" s="54"/>
      <c r="G9" s="55"/>
      <c r="H9" s="67">
        <f>H4*60%</f>
        <v>5693.7839999999997</v>
      </c>
      <c r="I9" s="54"/>
      <c r="J9" s="54"/>
      <c r="K9" s="55"/>
      <c r="L9" s="6"/>
      <c r="M9" s="6"/>
    </row>
    <row r="10" spans="1:13" ht="12.75" customHeight="1" x14ac:dyDescent="0.25">
      <c r="A10" s="95" t="s">
        <v>4</v>
      </c>
      <c r="B10" s="54"/>
      <c r="C10" s="54"/>
      <c r="D10" s="54"/>
      <c r="E10" s="54"/>
      <c r="F10" s="54"/>
      <c r="G10" s="55"/>
      <c r="H10" s="65"/>
      <c r="I10" s="54"/>
      <c r="J10" s="54"/>
      <c r="K10" s="55"/>
      <c r="L10" s="6"/>
      <c r="M10" s="6"/>
    </row>
    <row r="11" spans="1:13" ht="12.75" customHeight="1" x14ac:dyDescent="0.25">
      <c r="A11" s="91" t="s">
        <v>5</v>
      </c>
      <c r="B11" s="54"/>
      <c r="C11" s="54"/>
      <c r="D11" s="54"/>
      <c r="E11" s="54"/>
      <c r="F11" s="54"/>
      <c r="G11" s="55"/>
      <c r="H11" s="67">
        <v>2133.5</v>
      </c>
      <c r="I11" s="54"/>
      <c r="J11" s="54"/>
      <c r="K11" s="55"/>
      <c r="L11" s="6"/>
      <c r="M11" s="6"/>
    </row>
    <row r="12" spans="1:13" ht="12.75" customHeight="1" x14ac:dyDescent="0.25">
      <c r="A12" s="91" t="s">
        <v>8</v>
      </c>
      <c r="B12" s="54"/>
      <c r="C12" s="54"/>
      <c r="D12" s="54"/>
      <c r="E12" s="54"/>
      <c r="F12" s="54"/>
      <c r="G12" s="55"/>
      <c r="H12" s="68">
        <f>H9+H10+H11</f>
        <v>7827.2839999999997</v>
      </c>
      <c r="I12" s="54"/>
      <c r="J12" s="54"/>
      <c r="K12" s="55"/>
      <c r="L12" s="6"/>
      <c r="M12" s="6"/>
    </row>
    <row r="13" spans="1:13" ht="12.75" customHeight="1" x14ac:dyDescent="0.25">
      <c r="A13" s="92" t="s">
        <v>9</v>
      </c>
      <c r="B13" s="54"/>
      <c r="C13" s="54"/>
      <c r="D13" s="54"/>
      <c r="E13" s="54"/>
      <c r="F13" s="54"/>
      <c r="G13" s="55"/>
      <c r="H13" s="57">
        <f>H8+H12</f>
        <v>13045.47</v>
      </c>
      <c r="I13" s="54"/>
      <c r="J13" s="54"/>
      <c r="K13" s="55"/>
      <c r="L13" s="6"/>
      <c r="M13" s="6"/>
    </row>
    <row r="14" spans="1:13" ht="12.7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6"/>
      <c r="K14" s="6"/>
      <c r="L14" s="6"/>
      <c r="M14" s="6"/>
    </row>
    <row r="15" spans="1:13" ht="17.25" customHeight="1" x14ac:dyDescent="0.25">
      <c r="A15" s="92" t="s">
        <v>32</v>
      </c>
      <c r="B15" s="54"/>
      <c r="C15" s="54"/>
      <c r="D15" s="54"/>
      <c r="E15" s="54"/>
      <c r="F15" s="54"/>
      <c r="G15" s="54"/>
      <c r="H15" s="54"/>
      <c r="I15" s="54"/>
      <c r="J15" s="93">
        <f>H12</f>
        <v>7827.2839999999997</v>
      </c>
      <c r="K15" s="94"/>
      <c r="L15" s="94"/>
      <c r="M15" s="94"/>
    </row>
    <row r="16" spans="1:13" ht="12.75" customHeight="1" x14ac:dyDescent="0.25">
      <c r="A16" s="89"/>
      <c r="B16" s="54"/>
      <c r="C16" s="54"/>
      <c r="D16" s="54"/>
      <c r="E16" s="54"/>
      <c r="F16" s="54"/>
      <c r="G16" s="54"/>
      <c r="H16" s="54"/>
      <c r="I16" s="54"/>
      <c r="J16" s="79"/>
      <c r="K16" s="79"/>
      <c r="L16" s="79"/>
      <c r="M16" s="80"/>
    </row>
    <row r="17" spans="1:13" ht="76.5" customHeight="1" x14ac:dyDescent="0.25">
      <c r="A17" s="5"/>
      <c r="B17" s="5"/>
      <c r="C17" s="6"/>
      <c r="D17" s="6">
        <v>13.75</v>
      </c>
      <c r="E17" s="27" t="s">
        <v>33</v>
      </c>
      <c r="F17" s="27" t="s">
        <v>34</v>
      </c>
      <c r="G17" s="27" t="s">
        <v>35</v>
      </c>
      <c r="H17" s="27" t="s">
        <v>36</v>
      </c>
      <c r="I17" s="27" t="s">
        <v>37</v>
      </c>
      <c r="J17" s="27" t="s">
        <v>38</v>
      </c>
      <c r="K17" s="27" t="s">
        <v>39</v>
      </c>
      <c r="L17" s="27" t="s">
        <v>40</v>
      </c>
      <c r="M17" s="28" t="s">
        <v>41</v>
      </c>
    </row>
    <row r="18" spans="1:13" ht="24.75" customHeight="1" x14ac:dyDescent="0.25">
      <c r="A18" s="86" t="s">
        <v>42</v>
      </c>
      <c r="B18" s="29">
        <v>1</v>
      </c>
      <c r="C18" s="90" t="s">
        <v>43</v>
      </c>
      <c r="D18" s="55"/>
      <c r="E18" s="30">
        <v>2</v>
      </c>
      <c r="F18" s="30">
        <v>2</v>
      </c>
      <c r="G18" s="30">
        <v>2</v>
      </c>
      <c r="H18" s="30">
        <v>2</v>
      </c>
      <c r="I18" s="30">
        <v>2</v>
      </c>
      <c r="J18" s="30">
        <v>0</v>
      </c>
      <c r="K18" s="30">
        <v>2</v>
      </c>
      <c r="L18" s="16">
        <f t="shared" ref="L18:L36" si="0">E18+F18+G18+H18+I18+J18+K18</f>
        <v>12</v>
      </c>
      <c r="M18" s="16">
        <f>L18*D17</f>
        <v>165</v>
      </c>
    </row>
    <row r="19" spans="1:13" ht="24.75" customHeight="1" x14ac:dyDescent="0.25">
      <c r="A19" s="87"/>
      <c r="B19" s="29">
        <f t="shared" ref="B19:B35" si="1">B18+1</f>
        <v>2</v>
      </c>
      <c r="C19" s="85" t="s">
        <v>44</v>
      </c>
      <c r="D19" s="55"/>
      <c r="E19" s="30">
        <v>5</v>
      </c>
      <c r="F19" s="30">
        <v>8</v>
      </c>
      <c r="G19" s="30">
        <v>4</v>
      </c>
      <c r="H19" s="30">
        <v>5</v>
      </c>
      <c r="I19" s="30">
        <v>5</v>
      </c>
      <c r="J19" s="30">
        <v>6</v>
      </c>
      <c r="K19" s="30">
        <v>4</v>
      </c>
      <c r="L19" s="16">
        <f t="shared" si="0"/>
        <v>37</v>
      </c>
      <c r="M19" s="16">
        <f>L19*D17</f>
        <v>508.75</v>
      </c>
    </row>
    <row r="20" spans="1:13" ht="24.75" customHeight="1" x14ac:dyDescent="0.25">
      <c r="A20" s="87"/>
      <c r="B20" s="29">
        <f t="shared" si="1"/>
        <v>3</v>
      </c>
      <c r="C20" s="85" t="s">
        <v>45</v>
      </c>
      <c r="D20" s="55"/>
      <c r="E20" s="30">
        <v>5</v>
      </c>
      <c r="F20" s="30">
        <v>8</v>
      </c>
      <c r="G20" s="30">
        <v>4</v>
      </c>
      <c r="H20" s="30">
        <v>5</v>
      </c>
      <c r="I20" s="30">
        <v>5</v>
      </c>
      <c r="J20" s="30">
        <v>6</v>
      </c>
      <c r="K20" s="30">
        <v>4</v>
      </c>
      <c r="L20" s="31">
        <f t="shared" si="0"/>
        <v>37</v>
      </c>
      <c r="M20" s="16">
        <f>L20*D17</f>
        <v>508.75</v>
      </c>
    </row>
    <row r="21" spans="1:13" ht="24.75" customHeight="1" x14ac:dyDescent="0.25">
      <c r="A21" s="87"/>
      <c r="B21" s="29">
        <f t="shared" si="1"/>
        <v>4</v>
      </c>
      <c r="C21" s="85" t="s">
        <v>46</v>
      </c>
      <c r="D21" s="55"/>
      <c r="E21" s="30">
        <v>5</v>
      </c>
      <c r="F21" s="30">
        <v>8</v>
      </c>
      <c r="G21" s="30">
        <v>4</v>
      </c>
      <c r="H21" s="30">
        <v>5</v>
      </c>
      <c r="I21" s="30">
        <v>5</v>
      </c>
      <c r="J21" s="30">
        <v>6</v>
      </c>
      <c r="K21" s="30">
        <v>4</v>
      </c>
      <c r="L21" s="31">
        <f t="shared" si="0"/>
        <v>37</v>
      </c>
      <c r="M21" s="16">
        <f>L21*D17</f>
        <v>508.75</v>
      </c>
    </row>
    <row r="22" spans="1:13" ht="24.75" customHeight="1" x14ac:dyDescent="0.25">
      <c r="A22" s="61"/>
      <c r="B22" s="29">
        <f t="shared" si="1"/>
        <v>5</v>
      </c>
      <c r="C22" s="85" t="s">
        <v>45</v>
      </c>
      <c r="D22" s="55"/>
      <c r="E22" s="30">
        <v>5</v>
      </c>
      <c r="F22" s="30">
        <v>3</v>
      </c>
      <c r="G22" s="30">
        <v>4</v>
      </c>
      <c r="H22" s="30">
        <v>5</v>
      </c>
      <c r="I22" s="30">
        <v>5</v>
      </c>
      <c r="J22" s="30">
        <v>3</v>
      </c>
      <c r="K22" s="30">
        <v>4</v>
      </c>
      <c r="L22" s="31">
        <f t="shared" si="0"/>
        <v>29</v>
      </c>
      <c r="M22" s="16">
        <f>L22*D17</f>
        <v>398.75</v>
      </c>
    </row>
    <row r="23" spans="1:13" ht="24.75" customHeight="1" x14ac:dyDescent="0.25">
      <c r="A23" s="86" t="s">
        <v>47</v>
      </c>
      <c r="B23" s="29">
        <f t="shared" si="1"/>
        <v>6</v>
      </c>
      <c r="C23" s="85" t="s">
        <v>48</v>
      </c>
      <c r="D23" s="55"/>
      <c r="E23" s="30">
        <v>5</v>
      </c>
      <c r="F23" s="30">
        <v>8</v>
      </c>
      <c r="G23" s="30">
        <v>10</v>
      </c>
      <c r="H23" s="30"/>
      <c r="I23" s="30">
        <v>5</v>
      </c>
      <c r="J23" s="30">
        <v>6</v>
      </c>
      <c r="K23" s="30">
        <v>4</v>
      </c>
      <c r="L23" s="31">
        <f t="shared" si="0"/>
        <v>38</v>
      </c>
      <c r="M23" s="16">
        <f>L23*D17</f>
        <v>522.5</v>
      </c>
    </row>
    <row r="24" spans="1:13" ht="24.75" customHeight="1" x14ac:dyDescent="0.25">
      <c r="A24" s="87"/>
      <c r="B24" s="29">
        <f t="shared" si="1"/>
        <v>7</v>
      </c>
      <c r="C24" s="85" t="s">
        <v>48</v>
      </c>
      <c r="D24" s="55"/>
      <c r="E24" s="30">
        <v>5</v>
      </c>
      <c r="F24" s="30">
        <v>8</v>
      </c>
      <c r="G24" s="30">
        <v>10</v>
      </c>
      <c r="H24" s="30"/>
      <c r="I24" s="30">
        <v>5</v>
      </c>
      <c r="J24" s="30">
        <v>6</v>
      </c>
      <c r="K24" s="30">
        <v>4</v>
      </c>
      <c r="L24" s="31">
        <f>E24+F24+G24+H24+I24+J24+K24</f>
        <v>38</v>
      </c>
      <c r="M24" s="16">
        <f>L24*D17</f>
        <v>522.5</v>
      </c>
    </row>
    <row r="25" spans="1:13" ht="24.75" customHeight="1" x14ac:dyDescent="0.25">
      <c r="A25" s="87"/>
      <c r="B25" s="29">
        <f t="shared" si="1"/>
        <v>8</v>
      </c>
      <c r="C25" s="85" t="s">
        <v>44</v>
      </c>
      <c r="D25" s="55"/>
      <c r="E25" s="30">
        <v>5</v>
      </c>
      <c r="F25" s="30">
        <v>8</v>
      </c>
      <c r="G25" s="30">
        <v>10</v>
      </c>
      <c r="H25" s="30"/>
      <c r="I25" s="30">
        <v>5</v>
      </c>
      <c r="J25" s="30"/>
      <c r="K25" s="30"/>
      <c r="L25" s="31">
        <f t="shared" si="0"/>
        <v>28</v>
      </c>
      <c r="M25" s="16">
        <f>L25*D17</f>
        <v>385</v>
      </c>
    </row>
    <row r="26" spans="1:13" ht="24.75" customHeight="1" x14ac:dyDescent="0.25">
      <c r="A26" s="61"/>
      <c r="B26" s="29">
        <f t="shared" si="1"/>
        <v>9</v>
      </c>
      <c r="C26" s="85" t="s">
        <v>49</v>
      </c>
      <c r="D26" s="55"/>
      <c r="E26" s="30">
        <v>5</v>
      </c>
      <c r="F26" s="30">
        <v>8</v>
      </c>
      <c r="G26" s="30">
        <v>10</v>
      </c>
      <c r="H26" s="30"/>
      <c r="I26" s="30">
        <v>5</v>
      </c>
      <c r="J26" s="30">
        <v>6</v>
      </c>
      <c r="K26" s="30">
        <v>4</v>
      </c>
      <c r="L26" s="31">
        <f>E26+F26+G26+H26+I26+J26+K26</f>
        <v>38</v>
      </c>
      <c r="M26" s="16">
        <f>L26*D17</f>
        <v>522.5</v>
      </c>
    </row>
    <row r="27" spans="1:13" ht="24.75" customHeight="1" x14ac:dyDescent="0.25">
      <c r="A27" s="86" t="s">
        <v>50</v>
      </c>
      <c r="B27" s="29">
        <f t="shared" si="1"/>
        <v>10</v>
      </c>
      <c r="C27" s="85" t="s">
        <v>51</v>
      </c>
      <c r="D27" s="55"/>
      <c r="E27" s="30">
        <v>5</v>
      </c>
      <c r="F27" s="30">
        <v>8</v>
      </c>
      <c r="G27" s="30">
        <v>10</v>
      </c>
      <c r="H27" s="30"/>
      <c r="I27" s="30">
        <v>5</v>
      </c>
      <c r="J27" s="30"/>
      <c r="K27" s="30"/>
      <c r="L27" s="16">
        <f t="shared" si="0"/>
        <v>28</v>
      </c>
      <c r="M27" s="16">
        <f>L27*D17</f>
        <v>385</v>
      </c>
    </row>
    <row r="28" spans="1:13" ht="24.75" customHeight="1" x14ac:dyDescent="0.25">
      <c r="A28" s="87"/>
      <c r="B28" s="29">
        <f t="shared" si="1"/>
        <v>11</v>
      </c>
      <c r="C28" s="85" t="s">
        <v>52</v>
      </c>
      <c r="D28" s="55"/>
      <c r="E28" s="30">
        <v>3</v>
      </c>
      <c r="F28" s="30">
        <v>6</v>
      </c>
      <c r="G28" s="30">
        <v>8</v>
      </c>
      <c r="H28" s="30"/>
      <c r="I28" s="30">
        <v>3</v>
      </c>
      <c r="J28" s="30"/>
      <c r="K28" s="30">
        <v>0</v>
      </c>
      <c r="L28" s="16">
        <f t="shared" si="0"/>
        <v>20</v>
      </c>
      <c r="M28" s="16">
        <f>L28*D17</f>
        <v>275</v>
      </c>
    </row>
    <row r="29" spans="1:13" ht="24.75" customHeight="1" x14ac:dyDescent="0.25">
      <c r="A29" s="87"/>
      <c r="B29" s="29">
        <f t="shared" si="1"/>
        <v>12</v>
      </c>
      <c r="C29" s="85" t="s">
        <v>53</v>
      </c>
      <c r="D29" s="55"/>
      <c r="E29" s="30">
        <v>5</v>
      </c>
      <c r="F29" s="30">
        <v>8</v>
      </c>
      <c r="G29" s="30">
        <v>10</v>
      </c>
      <c r="H29" s="30"/>
      <c r="I29" s="30">
        <v>5</v>
      </c>
      <c r="J29" s="30"/>
      <c r="K29" s="30">
        <v>4</v>
      </c>
      <c r="L29" s="16">
        <f t="shared" si="0"/>
        <v>32</v>
      </c>
      <c r="M29" s="16">
        <f>L29*D17</f>
        <v>440</v>
      </c>
    </row>
    <row r="30" spans="1:13" ht="35.25" customHeight="1" x14ac:dyDescent="0.25">
      <c r="A30" s="87"/>
      <c r="B30" s="29">
        <f t="shared" si="1"/>
        <v>13</v>
      </c>
      <c r="C30" s="85" t="s">
        <v>54</v>
      </c>
      <c r="D30" s="55"/>
      <c r="E30" s="30">
        <v>5</v>
      </c>
      <c r="F30" s="30">
        <v>8</v>
      </c>
      <c r="G30" s="30">
        <v>10</v>
      </c>
      <c r="H30" s="30"/>
      <c r="I30" s="30">
        <v>5</v>
      </c>
      <c r="J30" s="30"/>
      <c r="K30" s="30">
        <v>4</v>
      </c>
      <c r="L30" s="16">
        <f t="shared" si="0"/>
        <v>32</v>
      </c>
      <c r="M30" s="16">
        <f>L30*D17</f>
        <v>440</v>
      </c>
    </row>
    <row r="31" spans="1:13" ht="24.75" customHeight="1" x14ac:dyDescent="0.25">
      <c r="A31" s="61"/>
      <c r="B31" s="29">
        <f t="shared" si="1"/>
        <v>14</v>
      </c>
      <c r="C31" s="85" t="s">
        <v>48</v>
      </c>
      <c r="D31" s="55"/>
      <c r="E31" s="30">
        <v>5</v>
      </c>
      <c r="F31" s="30">
        <v>8</v>
      </c>
      <c r="G31" s="30">
        <v>10</v>
      </c>
      <c r="H31" s="30"/>
      <c r="I31" s="30">
        <v>5</v>
      </c>
      <c r="J31" s="30">
        <v>6</v>
      </c>
      <c r="K31" s="30">
        <v>4</v>
      </c>
      <c r="L31" s="16">
        <f t="shared" si="0"/>
        <v>38</v>
      </c>
      <c r="M31" s="16">
        <f>L31*D17</f>
        <v>522.5</v>
      </c>
    </row>
    <row r="32" spans="1:13" ht="24.75" customHeight="1" x14ac:dyDescent="0.25">
      <c r="A32" s="86" t="s">
        <v>55</v>
      </c>
      <c r="B32" s="29">
        <f t="shared" si="1"/>
        <v>15</v>
      </c>
      <c r="C32" s="88" t="s">
        <v>56</v>
      </c>
      <c r="D32" s="55"/>
      <c r="E32" s="30">
        <v>5</v>
      </c>
      <c r="F32" s="30">
        <v>8</v>
      </c>
      <c r="G32" s="30">
        <v>10</v>
      </c>
      <c r="H32" s="30"/>
      <c r="I32" s="30">
        <v>5</v>
      </c>
      <c r="J32" s="30"/>
      <c r="K32" s="30">
        <v>3</v>
      </c>
      <c r="L32" s="16">
        <f t="shared" si="0"/>
        <v>31</v>
      </c>
      <c r="M32" s="16">
        <f>L32*D17</f>
        <v>426.25</v>
      </c>
    </row>
    <row r="33" spans="1:13" ht="24.75" customHeight="1" x14ac:dyDescent="0.25">
      <c r="A33" s="87"/>
      <c r="B33" s="29">
        <f t="shared" si="1"/>
        <v>16</v>
      </c>
      <c r="C33" s="85" t="s">
        <v>57</v>
      </c>
      <c r="D33" s="55"/>
      <c r="E33" s="30">
        <v>5</v>
      </c>
      <c r="F33" s="30">
        <v>8</v>
      </c>
      <c r="G33" s="30">
        <v>10</v>
      </c>
      <c r="H33" s="30"/>
      <c r="I33" s="30">
        <v>5</v>
      </c>
      <c r="J33" s="30">
        <v>6</v>
      </c>
      <c r="K33" s="30">
        <v>4</v>
      </c>
      <c r="L33" s="16">
        <f t="shared" si="0"/>
        <v>38</v>
      </c>
      <c r="M33" s="16">
        <f>L33*D17</f>
        <v>522.5</v>
      </c>
    </row>
    <row r="34" spans="1:13" ht="24.75" customHeight="1" x14ac:dyDescent="0.25">
      <c r="A34" s="87"/>
      <c r="B34" s="29">
        <f t="shared" si="1"/>
        <v>17</v>
      </c>
      <c r="C34" s="85" t="s">
        <v>58</v>
      </c>
      <c r="D34" s="55"/>
      <c r="E34" s="30">
        <v>5</v>
      </c>
      <c r="F34" s="30">
        <v>6</v>
      </c>
      <c r="G34" s="30">
        <v>4</v>
      </c>
      <c r="H34" s="30"/>
      <c r="I34" s="30">
        <v>3</v>
      </c>
      <c r="J34" s="30"/>
      <c r="K34" s="30"/>
      <c r="L34" s="16">
        <f t="shared" si="0"/>
        <v>18</v>
      </c>
      <c r="M34" s="16">
        <f>L34*D17</f>
        <v>247.5</v>
      </c>
    </row>
    <row r="35" spans="1:13" ht="24.75" customHeight="1" x14ac:dyDescent="0.25">
      <c r="A35" s="61"/>
      <c r="B35" s="29">
        <f t="shared" si="1"/>
        <v>18</v>
      </c>
      <c r="C35" s="85" t="s">
        <v>59</v>
      </c>
      <c r="D35" s="55"/>
      <c r="E35" s="30">
        <v>5</v>
      </c>
      <c r="F35" s="30">
        <v>8</v>
      </c>
      <c r="G35" s="30">
        <v>10</v>
      </c>
      <c r="H35" s="30"/>
      <c r="I35" s="30">
        <v>5</v>
      </c>
      <c r="J35" s="30">
        <v>6</v>
      </c>
      <c r="K35" s="30">
        <v>4</v>
      </c>
      <c r="L35" s="16">
        <f t="shared" si="0"/>
        <v>38</v>
      </c>
      <c r="M35" s="16">
        <f>L35*D17</f>
        <v>522.5</v>
      </c>
    </row>
    <row r="36" spans="1:13" ht="12.75" customHeight="1" x14ac:dyDescent="0.25">
      <c r="A36" s="78" t="s">
        <v>60</v>
      </c>
      <c r="B36" s="79"/>
      <c r="C36" s="79"/>
      <c r="D36" s="80"/>
      <c r="E36" s="32">
        <f t="shared" ref="E36:K36" si="2">SUM(E18:E35)</f>
        <v>85</v>
      </c>
      <c r="F36" s="32">
        <f t="shared" si="2"/>
        <v>129</v>
      </c>
      <c r="G36" s="32">
        <f t="shared" si="2"/>
        <v>140</v>
      </c>
      <c r="H36" s="32">
        <f t="shared" si="2"/>
        <v>22</v>
      </c>
      <c r="I36" s="32">
        <f t="shared" si="2"/>
        <v>83</v>
      </c>
      <c r="J36" s="32">
        <f t="shared" si="2"/>
        <v>57</v>
      </c>
      <c r="K36" s="32">
        <f t="shared" si="2"/>
        <v>53</v>
      </c>
      <c r="L36" s="33">
        <f t="shared" si="0"/>
        <v>569</v>
      </c>
      <c r="M36" s="34"/>
    </row>
    <row r="37" spans="1:13" ht="12.75" customHeight="1" x14ac:dyDescent="0.25">
      <c r="A37" s="81" t="s">
        <v>61</v>
      </c>
      <c r="B37" s="54"/>
      <c r="C37" s="54"/>
      <c r="D37" s="55"/>
      <c r="E37" s="82">
        <f>(E36+F36+G36+H36+I36+J36+K36)*D17</f>
        <v>7823.75</v>
      </c>
      <c r="F37" s="54"/>
      <c r="G37" s="54"/>
      <c r="H37" s="54"/>
      <c r="I37" s="54"/>
      <c r="J37" s="54"/>
      <c r="K37" s="55"/>
      <c r="L37" s="33">
        <f>M18+M19+M20+M21+M22+M23+M24+M25+M26+M27+M28+M29+M30+M31+M32+M33+M34+M35</f>
        <v>7823.75</v>
      </c>
      <c r="M37" s="33"/>
    </row>
    <row r="38" spans="1:13" ht="12.75" customHeight="1" x14ac:dyDescent="0.25">
      <c r="A38" s="83" t="s">
        <v>29</v>
      </c>
      <c r="B38" s="54"/>
      <c r="C38" s="54"/>
      <c r="D38" s="55"/>
      <c r="E38" s="84">
        <f>J15-E37</f>
        <v>3.5339999999996508</v>
      </c>
      <c r="F38" s="54"/>
      <c r="G38" s="54"/>
      <c r="H38" s="54"/>
      <c r="I38" s="54"/>
      <c r="J38" s="54"/>
      <c r="K38" s="54"/>
      <c r="L38" s="54"/>
      <c r="M38" s="35"/>
    </row>
    <row r="39" spans="1:13" ht="12.75" customHeight="1" x14ac:dyDescent="0.25"/>
    <row r="40" spans="1:13" ht="12.75" customHeight="1" x14ac:dyDescent="0.25"/>
    <row r="41" spans="1:13" ht="12.75" customHeight="1" x14ac:dyDescent="0.25"/>
    <row r="42" spans="1:13" ht="12.75" customHeight="1" x14ac:dyDescent="0.25"/>
    <row r="43" spans="1:13" ht="12.75" customHeight="1" x14ac:dyDescent="0.25"/>
    <row r="44" spans="1:13" ht="12.75" customHeight="1" x14ac:dyDescent="0.25"/>
    <row r="45" spans="1:13" ht="12.75" customHeight="1" x14ac:dyDescent="0.25"/>
    <row r="46" spans="1:13" ht="12.75" customHeight="1" x14ac:dyDescent="0.25"/>
    <row r="47" spans="1:13" ht="12.75" customHeight="1" x14ac:dyDescent="0.25"/>
    <row r="48" spans="1:13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2">
    <mergeCell ref="A2:J2"/>
    <mergeCell ref="A3:J3"/>
    <mergeCell ref="A4:G4"/>
    <mergeCell ref="H4:K4"/>
    <mergeCell ref="A5:G5"/>
    <mergeCell ref="H5:K5"/>
    <mergeCell ref="A6:G6"/>
    <mergeCell ref="H6:K6"/>
    <mergeCell ref="A7:G7"/>
    <mergeCell ref="H7:K7"/>
    <mergeCell ref="A8:G8"/>
    <mergeCell ref="H8:K8"/>
    <mergeCell ref="A9:G9"/>
    <mergeCell ref="H9:K9"/>
    <mergeCell ref="A10:G10"/>
    <mergeCell ref="H10:K10"/>
    <mergeCell ref="A11:G11"/>
    <mergeCell ref="H11:K11"/>
    <mergeCell ref="A12:G12"/>
    <mergeCell ref="H12:K12"/>
    <mergeCell ref="A13:G13"/>
    <mergeCell ref="H13:K13"/>
    <mergeCell ref="A15:I15"/>
    <mergeCell ref="J15:M15"/>
    <mergeCell ref="A16:M16"/>
    <mergeCell ref="A18:A22"/>
    <mergeCell ref="C18:D18"/>
    <mergeCell ref="C19:D19"/>
    <mergeCell ref="C20:D20"/>
    <mergeCell ref="C21:D21"/>
    <mergeCell ref="C22:D22"/>
    <mergeCell ref="A23:A26"/>
    <mergeCell ref="C23:D23"/>
    <mergeCell ref="C24:D24"/>
    <mergeCell ref="C25:D25"/>
    <mergeCell ref="C26:D26"/>
    <mergeCell ref="C31:D31"/>
    <mergeCell ref="A32:A35"/>
    <mergeCell ref="C32:D32"/>
    <mergeCell ref="C33:D33"/>
    <mergeCell ref="C34:D34"/>
    <mergeCell ref="C35:D35"/>
    <mergeCell ref="A27:A31"/>
    <mergeCell ref="C27:D27"/>
    <mergeCell ref="C28:D28"/>
    <mergeCell ref="C29:D29"/>
    <mergeCell ref="C30:D30"/>
    <mergeCell ref="A36:D36"/>
    <mergeCell ref="A37:D37"/>
    <mergeCell ref="E37:K37"/>
    <mergeCell ref="A38:D38"/>
    <mergeCell ref="E38:L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135F-C0A9-4960-904A-14DF9393C3E1}">
  <dimension ref="A1:X1003"/>
  <sheetViews>
    <sheetView tabSelected="1" topLeftCell="A37" workbookViewId="0">
      <selection activeCell="G61" sqref="G61"/>
    </sheetView>
  </sheetViews>
  <sheetFormatPr defaultColWidth="14.42578125" defaultRowHeight="30.75" customHeight="1" x14ac:dyDescent="0.25"/>
  <cols>
    <col min="1" max="1" width="3.5703125" style="1" customWidth="1"/>
    <col min="2" max="2" width="8.7109375" style="1" customWidth="1"/>
    <col min="3" max="3" width="5.7109375" style="1" customWidth="1"/>
    <col min="4" max="4" width="11.42578125" style="1" customWidth="1"/>
    <col min="5" max="5" width="12.140625" style="1" customWidth="1"/>
    <col min="6" max="6" width="8.7109375" style="1" customWidth="1"/>
    <col min="7" max="7" width="10.5703125" style="1" customWidth="1"/>
    <col min="8" max="8" width="12.85546875" style="1" customWidth="1"/>
    <col min="9" max="9" width="12.28515625" style="1" customWidth="1"/>
    <col min="10" max="19" width="8.7109375" style="1" customWidth="1"/>
    <col min="20" max="16384" width="14.42578125" style="1"/>
  </cols>
  <sheetData>
    <row r="1" spans="1:24" ht="12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2.75" customHeight="1" x14ac:dyDescent="0.25">
      <c r="A2" s="8"/>
      <c r="B2" s="142" t="s">
        <v>62</v>
      </c>
      <c r="C2" s="143"/>
      <c r="D2" s="143"/>
      <c r="E2" s="143"/>
      <c r="F2" s="143"/>
      <c r="G2" s="143"/>
      <c r="H2" s="143"/>
      <c r="I2" s="143"/>
      <c r="J2" s="14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2.75" customHeight="1" x14ac:dyDescent="0.25">
      <c r="A3" s="8"/>
      <c r="B3" s="145"/>
      <c r="C3" s="100"/>
      <c r="D3" s="100"/>
      <c r="E3" s="100"/>
      <c r="F3" s="100"/>
      <c r="G3" s="100"/>
      <c r="H3" s="100"/>
      <c r="I3" s="100"/>
      <c r="J3" s="14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2.75" customHeight="1" x14ac:dyDescent="0.25">
      <c r="A4" s="8"/>
      <c r="B4" s="147" t="s">
        <v>1</v>
      </c>
      <c r="C4" s="54"/>
      <c r="D4" s="54"/>
      <c r="E4" s="54"/>
      <c r="F4" s="54"/>
      <c r="G4" s="54"/>
      <c r="H4" s="55"/>
      <c r="I4" s="101">
        <v>3557.61</v>
      </c>
      <c r="J4" s="14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2.75" customHeight="1" x14ac:dyDescent="0.25">
      <c r="A5" s="8"/>
      <c r="B5" s="149" t="s">
        <v>63</v>
      </c>
      <c r="C5" s="54"/>
      <c r="D5" s="54"/>
      <c r="E5" s="54"/>
      <c r="F5" s="54"/>
      <c r="G5" s="54"/>
      <c r="H5" s="55"/>
      <c r="I5" s="102">
        <f>I4*40/100</f>
        <v>1423.0439999999999</v>
      </c>
      <c r="J5" s="14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2.75" customHeight="1" x14ac:dyDescent="0.25">
      <c r="A6" s="8"/>
      <c r="B6" s="150" t="s">
        <v>64</v>
      </c>
      <c r="C6" s="54"/>
      <c r="D6" s="54"/>
      <c r="E6" s="54"/>
      <c r="F6" s="54"/>
      <c r="G6" s="54"/>
      <c r="H6" s="55"/>
      <c r="I6" s="103"/>
      <c r="J6" s="14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12.75" customHeight="1" x14ac:dyDescent="0.25">
      <c r="A7" s="8"/>
      <c r="B7" s="151" t="s">
        <v>65</v>
      </c>
      <c r="C7" s="104"/>
      <c r="D7" s="104"/>
      <c r="E7" s="104"/>
      <c r="F7" s="104"/>
      <c r="G7" s="104"/>
      <c r="H7" s="105"/>
      <c r="I7" s="106">
        <f>SUM(I5:J6)</f>
        <v>1423.0439999999999</v>
      </c>
      <c r="J7" s="152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2.75" customHeight="1" x14ac:dyDescent="0.25">
      <c r="A8" s="8"/>
      <c r="B8" s="153" t="s">
        <v>66</v>
      </c>
      <c r="C8" s="54"/>
      <c r="D8" s="54"/>
      <c r="E8" s="54"/>
      <c r="F8" s="54"/>
      <c r="G8" s="54"/>
      <c r="H8" s="55"/>
      <c r="I8" s="107">
        <f>I4*60/100</f>
        <v>2134.5660000000003</v>
      </c>
      <c r="J8" s="14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12.75" customHeight="1" x14ac:dyDescent="0.25">
      <c r="A9" s="8"/>
      <c r="B9" s="154" t="s">
        <v>67</v>
      </c>
      <c r="C9" s="54"/>
      <c r="D9" s="54"/>
      <c r="E9" s="54"/>
      <c r="F9" s="54"/>
      <c r="G9" s="54"/>
      <c r="H9" s="55"/>
      <c r="I9" s="108"/>
      <c r="J9" s="14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2.75" customHeight="1" x14ac:dyDescent="0.25">
      <c r="A10" s="8"/>
      <c r="B10" s="155" t="s">
        <v>68</v>
      </c>
      <c r="C10" s="54"/>
      <c r="D10" s="54"/>
      <c r="E10" s="54"/>
      <c r="F10" s="54"/>
      <c r="G10" s="54"/>
      <c r="H10" s="55"/>
      <c r="I10" s="107">
        <f>SUM(I8:J9)</f>
        <v>2134.5660000000003</v>
      </c>
      <c r="J10" s="14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8"/>
      <c r="B11" s="156" t="s">
        <v>69</v>
      </c>
      <c r="C11" s="109"/>
      <c r="D11" s="109"/>
      <c r="E11" s="109"/>
      <c r="F11" s="109"/>
      <c r="G11" s="109"/>
      <c r="H11" s="110"/>
      <c r="I11" s="111">
        <v>488.45</v>
      </c>
      <c r="J11" s="15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2.75" customHeight="1" x14ac:dyDescent="0.25">
      <c r="A12" s="8"/>
      <c r="B12" s="158" t="s">
        <v>70</v>
      </c>
      <c r="C12" s="104"/>
      <c r="D12" s="104"/>
      <c r="E12" s="104"/>
      <c r="F12" s="104"/>
      <c r="G12" s="104"/>
      <c r="H12" s="105"/>
      <c r="I12" s="112">
        <f>SUM(I10:J11)</f>
        <v>2623.0160000000001</v>
      </c>
      <c r="J12" s="15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2.75" customHeight="1" x14ac:dyDescent="0.25">
      <c r="A13" s="8"/>
      <c r="B13" s="160" t="s">
        <v>91</v>
      </c>
      <c r="C13" s="54"/>
      <c r="D13" s="54"/>
      <c r="E13" s="54"/>
      <c r="F13" s="54"/>
      <c r="G13" s="54"/>
      <c r="H13" s="55"/>
      <c r="I13" s="101">
        <f>I7+I10</f>
        <v>3557.61</v>
      </c>
      <c r="J13" s="14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2.75" customHeight="1" x14ac:dyDescent="0.25">
      <c r="A14" s="8"/>
      <c r="B14" s="161"/>
      <c r="C14" s="54"/>
      <c r="D14" s="54"/>
      <c r="E14" s="54"/>
      <c r="F14" s="54"/>
      <c r="G14" s="54"/>
      <c r="H14" s="54"/>
      <c r="I14" s="54"/>
      <c r="J14" s="14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 x14ac:dyDescent="0.25">
      <c r="A15" s="8"/>
      <c r="B15" s="162" t="s">
        <v>71</v>
      </c>
      <c r="C15" s="163"/>
      <c r="D15" s="163"/>
      <c r="E15" s="163"/>
      <c r="F15" s="163"/>
      <c r="G15" s="164"/>
      <c r="H15" s="165">
        <f>I12</f>
        <v>2623.0160000000001</v>
      </c>
      <c r="I15" s="163"/>
      <c r="J15" s="16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 x14ac:dyDescent="0.25">
      <c r="A16" s="8"/>
      <c r="B16" s="36"/>
      <c r="C16" s="37"/>
      <c r="D16" s="37"/>
      <c r="E16" s="37"/>
      <c r="F16" s="37"/>
      <c r="G16" s="37"/>
      <c r="H16" s="38"/>
      <c r="I16" s="37"/>
      <c r="J16" s="3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90" x14ac:dyDescent="0.25">
      <c r="A17" s="8"/>
      <c r="B17" s="39"/>
      <c r="C17" s="40"/>
      <c r="D17" s="41"/>
      <c r="E17" s="42">
        <v>13.75</v>
      </c>
      <c r="F17" s="43" t="s">
        <v>72</v>
      </c>
      <c r="G17" s="44" t="s">
        <v>73</v>
      </c>
      <c r="H17" s="44" t="s">
        <v>74</v>
      </c>
      <c r="I17" s="44" t="s">
        <v>75</v>
      </c>
      <c r="J17" s="44" t="s">
        <v>76</v>
      </c>
      <c r="K17" s="45" t="s">
        <v>40</v>
      </c>
      <c r="L17" s="45" t="s">
        <v>77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23.25" customHeight="1" x14ac:dyDescent="0.25">
      <c r="A18" s="8"/>
      <c r="B18" s="99" t="s">
        <v>42</v>
      </c>
      <c r="C18" s="27">
        <v>1</v>
      </c>
      <c r="D18" s="90" t="s">
        <v>43</v>
      </c>
      <c r="E18" s="55"/>
      <c r="F18" s="46"/>
      <c r="G18" s="46"/>
      <c r="H18" s="46">
        <v>10</v>
      </c>
      <c r="I18" s="46"/>
      <c r="J18" s="46">
        <v>2</v>
      </c>
      <c r="K18" s="47">
        <f>SUM(F18:J18)</f>
        <v>12</v>
      </c>
      <c r="L18" s="47">
        <f>K18*E17</f>
        <v>165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24.75" customHeight="1" x14ac:dyDescent="0.25">
      <c r="A19" s="8"/>
      <c r="B19" s="87"/>
      <c r="C19" s="12">
        <f t="shared" ref="C19:C35" si="0">C18+1</f>
        <v>2</v>
      </c>
      <c r="D19" s="85" t="s">
        <v>44</v>
      </c>
      <c r="E19" s="55"/>
      <c r="F19" s="48"/>
      <c r="G19" s="48"/>
      <c r="H19" s="48"/>
      <c r="I19" s="48">
        <v>10</v>
      </c>
      <c r="J19" s="48"/>
      <c r="K19" s="47">
        <f>SUM(F19:J19)</f>
        <v>10</v>
      </c>
      <c r="L19" s="49">
        <f>K19*E17</f>
        <v>137.5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4" customHeight="1" x14ac:dyDescent="0.25">
      <c r="A20" s="8"/>
      <c r="B20" s="87"/>
      <c r="C20" s="12">
        <f t="shared" si="0"/>
        <v>3</v>
      </c>
      <c r="D20" s="85" t="s">
        <v>45</v>
      </c>
      <c r="E20" s="55"/>
      <c r="F20" s="48">
        <v>7</v>
      </c>
      <c r="G20" s="48">
        <v>5</v>
      </c>
      <c r="H20" s="48">
        <v>14</v>
      </c>
      <c r="I20" s="48"/>
      <c r="J20" s="48"/>
      <c r="K20" s="47">
        <f>SUM(F20:J20)</f>
        <v>26</v>
      </c>
      <c r="L20" s="49">
        <f>K20*E17</f>
        <v>357.5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24" customHeight="1" x14ac:dyDescent="0.25">
      <c r="A21" s="8"/>
      <c r="B21" s="87"/>
      <c r="C21" s="12">
        <f t="shared" si="0"/>
        <v>4</v>
      </c>
      <c r="D21" s="85" t="s">
        <v>46</v>
      </c>
      <c r="E21" s="55"/>
      <c r="F21" s="98" t="s">
        <v>78</v>
      </c>
      <c r="G21" s="54"/>
      <c r="H21" s="54"/>
      <c r="I21" s="54"/>
      <c r="J21" s="54"/>
      <c r="K21" s="54"/>
      <c r="L21" s="55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24" customHeight="1" x14ac:dyDescent="0.25">
      <c r="A22" s="8"/>
      <c r="B22" s="61"/>
      <c r="C22" s="12">
        <f t="shared" si="0"/>
        <v>5</v>
      </c>
      <c r="D22" s="85" t="s">
        <v>45</v>
      </c>
      <c r="E22" s="55"/>
      <c r="F22" s="98" t="s">
        <v>78</v>
      </c>
      <c r="G22" s="54"/>
      <c r="H22" s="54"/>
      <c r="I22" s="54"/>
      <c r="J22" s="54"/>
      <c r="K22" s="54"/>
      <c r="L22" s="55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23.25" customHeight="1" x14ac:dyDescent="0.25">
      <c r="A23" s="8"/>
      <c r="B23" s="86" t="s">
        <v>47</v>
      </c>
      <c r="C23" s="12">
        <f t="shared" si="0"/>
        <v>6</v>
      </c>
      <c r="D23" s="85" t="s">
        <v>48</v>
      </c>
      <c r="E23" s="55"/>
      <c r="F23" s="98" t="s">
        <v>78</v>
      </c>
      <c r="G23" s="54"/>
      <c r="H23" s="54"/>
      <c r="I23" s="54"/>
      <c r="J23" s="54"/>
      <c r="K23" s="54"/>
      <c r="L23" s="5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3.25" customHeight="1" x14ac:dyDescent="0.25">
      <c r="A24" s="8"/>
      <c r="B24" s="87"/>
      <c r="C24" s="12">
        <f t="shared" si="0"/>
        <v>7</v>
      </c>
      <c r="D24" s="85" t="s">
        <v>48</v>
      </c>
      <c r="E24" s="55"/>
      <c r="F24" s="98" t="s">
        <v>78</v>
      </c>
      <c r="G24" s="54"/>
      <c r="H24" s="54"/>
      <c r="I24" s="54"/>
      <c r="J24" s="54"/>
      <c r="K24" s="54"/>
      <c r="L24" s="55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23.25" customHeight="1" x14ac:dyDescent="0.25">
      <c r="A25" s="8"/>
      <c r="B25" s="87"/>
      <c r="C25" s="12">
        <f t="shared" si="0"/>
        <v>8</v>
      </c>
      <c r="D25" s="85" t="s">
        <v>44</v>
      </c>
      <c r="E25" s="55"/>
      <c r="F25" s="48"/>
      <c r="G25" s="48"/>
      <c r="H25" s="48"/>
      <c r="I25" s="48">
        <v>10</v>
      </c>
      <c r="J25" s="48"/>
      <c r="K25" s="47">
        <f>SUM(F25:J25)</f>
        <v>10</v>
      </c>
      <c r="L25" s="49">
        <f>K25*E17</f>
        <v>137.5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23.25" customHeight="1" x14ac:dyDescent="0.25">
      <c r="A26" s="8"/>
      <c r="B26" s="87"/>
      <c r="C26" s="12">
        <f t="shared" si="0"/>
        <v>9</v>
      </c>
      <c r="D26" s="85" t="s">
        <v>49</v>
      </c>
      <c r="E26" s="55"/>
      <c r="F26" s="48"/>
      <c r="G26" s="48">
        <v>5</v>
      </c>
      <c r="H26" s="48">
        <v>14</v>
      </c>
      <c r="I26" s="48"/>
      <c r="J26" s="48"/>
      <c r="K26" s="47">
        <f>SUM(F26:J26)</f>
        <v>19</v>
      </c>
      <c r="L26" s="49">
        <f>K26*E17</f>
        <v>261.25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24.75" customHeight="1" x14ac:dyDescent="0.25">
      <c r="A27" s="8"/>
      <c r="B27" s="99" t="s">
        <v>79</v>
      </c>
      <c r="C27" s="12">
        <f t="shared" si="0"/>
        <v>10</v>
      </c>
      <c r="D27" s="85" t="s">
        <v>51</v>
      </c>
      <c r="E27" s="55"/>
      <c r="F27" s="48"/>
      <c r="G27" s="48">
        <v>5</v>
      </c>
      <c r="H27" s="48"/>
      <c r="I27" s="48"/>
      <c r="J27" s="48">
        <v>3</v>
      </c>
      <c r="K27" s="47">
        <f>SUM(F27:J27)</f>
        <v>8</v>
      </c>
      <c r="L27" s="49">
        <f>K27*E17</f>
        <v>110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24.75" customHeight="1" x14ac:dyDescent="0.25">
      <c r="A28" s="8"/>
      <c r="B28" s="87"/>
      <c r="C28" s="12">
        <f t="shared" si="0"/>
        <v>11</v>
      </c>
      <c r="D28" s="85" t="s">
        <v>52</v>
      </c>
      <c r="E28" s="55"/>
      <c r="F28" s="48">
        <v>7</v>
      </c>
      <c r="G28" s="48"/>
      <c r="H28" s="48"/>
      <c r="I28" s="48"/>
      <c r="J28" s="48">
        <v>2</v>
      </c>
      <c r="K28" s="47">
        <f>SUM(F28:J28)</f>
        <v>9</v>
      </c>
      <c r="L28" s="49">
        <f>K28*E17</f>
        <v>123.75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24" customHeight="1" x14ac:dyDescent="0.25">
      <c r="A29" s="8"/>
      <c r="B29" s="87"/>
      <c r="C29" s="12">
        <f t="shared" si="0"/>
        <v>12</v>
      </c>
      <c r="D29" s="85" t="s">
        <v>53</v>
      </c>
      <c r="E29" s="55"/>
      <c r="F29" s="48"/>
      <c r="G29" s="48">
        <v>5</v>
      </c>
      <c r="H29" s="48">
        <v>14</v>
      </c>
      <c r="I29" s="48"/>
      <c r="J29" s="48"/>
      <c r="K29" s="47">
        <f>SUM(F29:J29)</f>
        <v>19</v>
      </c>
      <c r="L29" s="49">
        <f>K29*E17</f>
        <v>261.25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23.25" customHeight="1" x14ac:dyDescent="0.25">
      <c r="A30" s="8"/>
      <c r="B30" s="87"/>
      <c r="C30" s="12">
        <f t="shared" si="0"/>
        <v>13</v>
      </c>
      <c r="D30" s="85" t="s">
        <v>54</v>
      </c>
      <c r="E30" s="55"/>
      <c r="F30" s="48"/>
      <c r="G30" s="48"/>
      <c r="H30" s="48">
        <v>14</v>
      </c>
      <c r="I30" s="48"/>
      <c r="J30" s="48"/>
      <c r="K30" s="47">
        <f>SUM(F30:J30)</f>
        <v>14</v>
      </c>
      <c r="L30" s="49">
        <f>K30*E17</f>
        <v>192.5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24" customHeight="1" x14ac:dyDescent="0.25">
      <c r="A31" s="8"/>
      <c r="B31" s="61"/>
      <c r="C31" s="12">
        <f t="shared" si="0"/>
        <v>14</v>
      </c>
      <c r="D31" s="85" t="s">
        <v>48</v>
      </c>
      <c r="E31" s="55"/>
      <c r="F31" s="98" t="s">
        <v>78</v>
      </c>
      <c r="G31" s="54"/>
      <c r="H31" s="54"/>
      <c r="I31" s="54"/>
      <c r="J31" s="54"/>
      <c r="K31" s="54"/>
      <c r="L31" s="55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24" customHeight="1" x14ac:dyDescent="0.25">
      <c r="A32" s="8"/>
      <c r="B32" s="86" t="s">
        <v>55</v>
      </c>
      <c r="C32" s="12">
        <f t="shared" si="0"/>
        <v>15</v>
      </c>
      <c r="D32" s="88" t="s">
        <v>56</v>
      </c>
      <c r="E32" s="55"/>
      <c r="F32" s="48"/>
      <c r="G32" s="48"/>
      <c r="H32" s="48">
        <v>14</v>
      </c>
      <c r="I32" s="48"/>
      <c r="J32" s="48">
        <v>3</v>
      </c>
      <c r="K32" s="47">
        <f>SUM(F32:J32)</f>
        <v>17</v>
      </c>
      <c r="L32" s="49">
        <f>K32*E17</f>
        <v>233.75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24" customHeight="1" x14ac:dyDescent="0.25">
      <c r="A33" s="8"/>
      <c r="B33" s="87"/>
      <c r="C33" s="12">
        <f t="shared" si="0"/>
        <v>16</v>
      </c>
      <c r="D33" s="85" t="s">
        <v>57</v>
      </c>
      <c r="E33" s="55"/>
      <c r="F33" s="48"/>
      <c r="G33" s="48">
        <v>5</v>
      </c>
      <c r="H33" s="48">
        <v>14</v>
      </c>
      <c r="I33" s="48"/>
      <c r="J33" s="48"/>
      <c r="K33" s="47">
        <f>SUM(F33:J33)</f>
        <v>19</v>
      </c>
      <c r="L33" s="49">
        <f>K33*E17</f>
        <v>261.25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32.25" customHeight="1" x14ac:dyDescent="0.25">
      <c r="A34" s="8"/>
      <c r="B34" s="87"/>
      <c r="C34" s="12">
        <f t="shared" si="0"/>
        <v>17</v>
      </c>
      <c r="D34" s="85" t="s">
        <v>58</v>
      </c>
      <c r="E34" s="55"/>
      <c r="F34" s="48"/>
      <c r="G34" s="48"/>
      <c r="H34" s="48">
        <v>8</v>
      </c>
      <c r="I34" s="48"/>
      <c r="J34" s="48"/>
      <c r="K34" s="47">
        <f>SUM(F34:J34)</f>
        <v>8</v>
      </c>
      <c r="L34" s="49">
        <f>K34*E17</f>
        <v>110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24.75" customHeight="1" x14ac:dyDescent="0.25">
      <c r="A35" s="8"/>
      <c r="B35" s="61"/>
      <c r="C35" s="12">
        <f t="shared" si="0"/>
        <v>18</v>
      </c>
      <c r="D35" s="85" t="s">
        <v>59</v>
      </c>
      <c r="E35" s="55"/>
      <c r="F35" s="48"/>
      <c r="G35" s="48">
        <v>5</v>
      </c>
      <c r="H35" s="48">
        <v>14</v>
      </c>
      <c r="I35" s="48"/>
      <c r="J35" s="48"/>
      <c r="K35" s="47">
        <f>SUM(F35:J35)</f>
        <v>19</v>
      </c>
      <c r="L35" s="49">
        <f>K35*E17</f>
        <v>261.25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2.75" customHeight="1" x14ac:dyDescent="0.25">
      <c r="A36" s="8"/>
      <c r="B36" s="81" t="s">
        <v>60</v>
      </c>
      <c r="C36" s="54"/>
      <c r="D36" s="54"/>
      <c r="E36" s="55"/>
      <c r="F36" s="50">
        <f t="shared" ref="F36:J36" si="1">SUM(F18:F35)</f>
        <v>14</v>
      </c>
      <c r="G36" s="50">
        <f t="shared" si="1"/>
        <v>30</v>
      </c>
      <c r="H36" s="50">
        <f t="shared" si="1"/>
        <v>116</v>
      </c>
      <c r="I36" s="50">
        <f t="shared" si="1"/>
        <v>20</v>
      </c>
      <c r="J36" s="50">
        <f t="shared" si="1"/>
        <v>10</v>
      </c>
      <c r="K36" s="51">
        <f>SUM(K18:K35)</f>
        <v>190</v>
      </c>
      <c r="L36" s="51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2.75" customHeight="1" x14ac:dyDescent="0.25">
      <c r="A37" s="8"/>
      <c r="B37" s="81" t="s">
        <v>61</v>
      </c>
      <c r="C37" s="54"/>
      <c r="D37" s="54"/>
      <c r="E37" s="55"/>
      <c r="F37" s="82">
        <f>SUM(K36)*E17</f>
        <v>2612.5</v>
      </c>
      <c r="G37" s="54"/>
      <c r="H37" s="54"/>
      <c r="I37" s="54"/>
      <c r="J37" s="54"/>
      <c r="K37" s="55"/>
      <c r="L37" s="51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2.75" customHeight="1" x14ac:dyDescent="0.25">
      <c r="A38" s="8"/>
      <c r="B38" s="83" t="s">
        <v>29</v>
      </c>
      <c r="C38" s="54"/>
      <c r="D38" s="54"/>
      <c r="E38" s="55"/>
      <c r="F38" s="97">
        <f>H15-F37</f>
        <v>10.516000000000076</v>
      </c>
      <c r="G38" s="54"/>
      <c r="H38" s="54"/>
      <c r="I38" s="54"/>
      <c r="J38" s="54"/>
      <c r="K38" s="54"/>
      <c r="L38" s="55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2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2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2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9.5" customHeight="1" x14ac:dyDescent="0.25">
      <c r="A42" s="8"/>
      <c r="B42" s="115" t="s">
        <v>62</v>
      </c>
      <c r="C42" s="94"/>
      <c r="D42" s="94"/>
      <c r="E42" s="94"/>
      <c r="F42" s="94"/>
      <c r="G42" s="94"/>
      <c r="H42" s="94"/>
      <c r="I42" s="94"/>
      <c r="J42" s="9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28.5" customHeight="1" x14ac:dyDescent="0.25">
      <c r="A43" s="8"/>
      <c r="B43" s="116" t="s">
        <v>1</v>
      </c>
      <c r="C43" s="94"/>
      <c r="D43" s="94"/>
      <c r="E43" s="94"/>
      <c r="F43" s="94"/>
      <c r="G43" s="94"/>
      <c r="H43" s="94"/>
      <c r="I43" s="117">
        <v>3557.61</v>
      </c>
      <c r="J43" s="9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7.25" customHeight="1" x14ac:dyDescent="0.25">
      <c r="A44" s="8"/>
      <c r="B44" s="118" t="s">
        <v>80</v>
      </c>
      <c r="C44" s="94"/>
      <c r="D44" s="94"/>
      <c r="E44" s="94"/>
      <c r="F44" s="94"/>
      <c r="G44" s="94"/>
      <c r="H44" s="94"/>
      <c r="I44" s="119">
        <f>I43*40/100</f>
        <v>1423.0439999999999</v>
      </c>
      <c r="J44" s="9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" customHeight="1" x14ac:dyDescent="0.25">
      <c r="A45" s="8"/>
      <c r="B45" s="120" t="s">
        <v>64</v>
      </c>
      <c r="C45" s="94"/>
      <c r="D45" s="94"/>
      <c r="E45" s="94"/>
      <c r="F45" s="94"/>
      <c r="G45" s="94"/>
      <c r="H45" s="94"/>
      <c r="I45" s="121"/>
      <c r="J45" s="9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" customHeight="1" x14ac:dyDescent="0.25">
      <c r="A46" s="8"/>
      <c r="B46" s="118" t="s">
        <v>65</v>
      </c>
      <c r="C46" s="94"/>
      <c r="D46" s="94"/>
      <c r="E46" s="94"/>
      <c r="F46" s="94"/>
      <c r="G46" s="94"/>
      <c r="H46" s="94"/>
      <c r="I46" s="119">
        <f>SUM(I44:J45)</f>
        <v>1423.0439999999999</v>
      </c>
      <c r="J46" s="9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7.5" customHeight="1" x14ac:dyDescent="0.25">
      <c r="A47" s="8"/>
      <c r="B47" s="122"/>
      <c r="C47" s="94"/>
      <c r="D47" s="94"/>
      <c r="E47" s="94"/>
      <c r="F47" s="94"/>
      <c r="G47" s="94"/>
      <c r="H47" s="94"/>
      <c r="I47" s="94"/>
      <c r="J47" s="9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6.5" customHeight="1" x14ac:dyDescent="0.25">
      <c r="A48" s="8"/>
      <c r="B48" s="123" t="s">
        <v>91</v>
      </c>
      <c r="C48" s="94"/>
      <c r="D48" s="94"/>
      <c r="E48" s="94"/>
      <c r="F48" s="94"/>
      <c r="G48" s="94"/>
      <c r="H48" s="94"/>
      <c r="I48" s="124">
        <f>I46</f>
        <v>1423.0439999999999</v>
      </c>
      <c r="J48" s="9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2.75" customHeight="1" x14ac:dyDescent="0.25">
      <c r="A49" s="8"/>
      <c r="B49" s="125"/>
      <c r="C49" s="113"/>
      <c r="D49" s="113"/>
      <c r="E49" s="113"/>
      <c r="F49" s="113"/>
      <c r="G49" s="113"/>
      <c r="H49" s="113"/>
      <c r="I49" s="113"/>
      <c r="J49" s="11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24" customHeight="1" x14ac:dyDescent="0.25">
      <c r="A50" s="8"/>
      <c r="B50" s="126"/>
      <c r="C50" s="94"/>
      <c r="D50" s="94"/>
      <c r="E50" s="94"/>
      <c r="F50" s="94"/>
      <c r="G50" s="94"/>
      <c r="H50" s="127" t="s">
        <v>81</v>
      </c>
      <c r="I50" s="128" t="s">
        <v>82</v>
      </c>
      <c r="J50" s="9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35.25" customHeight="1" x14ac:dyDescent="0.25">
      <c r="A51" s="8"/>
      <c r="B51" s="129" t="s">
        <v>83</v>
      </c>
      <c r="C51" s="130"/>
      <c r="D51" s="131" t="s">
        <v>84</v>
      </c>
      <c r="E51" s="130"/>
      <c r="F51" s="130"/>
      <c r="G51" s="132"/>
      <c r="H51" s="133">
        <v>12</v>
      </c>
      <c r="I51" s="134">
        <f t="shared" ref="I51:I55" si="2">H51*15.95</f>
        <v>191.39999999999998</v>
      </c>
      <c r="J51" s="13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36" customHeight="1" x14ac:dyDescent="0.25">
      <c r="A52" s="8"/>
      <c r="B52" s="129" t="s">
        <v>92</v>
      </c>
      <c r="C52" s="130"/>
      <c r="D52" s="129" t="s">
        <v>85</v>
      </c>
      <c r="E52" s="130"/>
      <c r="F52" s="130"/>
      <c r="G52" s="132"/>
      <c r="H52" s="133">
        <v>12</v>
      </c>
      <c r="I52" s="134">
        <f t="shared" si="2"/>
        <v>191.39999999999998</v>
      </c>
      <c r="J52" s="13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22.5" customHeight="1" x14ac:dyDescent="0.25">
      <c r="A53" s="8"/>
      <c r="B53" s="129" t="s">
        <v>93</v>
      </c>
      <c r="C53" s="130"/>
      <c r="D53" s="129" t="s">
        <v>86</v>
      </c>
      <c r="E53" s="130"/>
      <c r="F53" s="130"/>
      <c r="G53" s="132"/>
      <c r="H53" s="133">
        <v>8</v>
      </c>
      <c r="I53" s="134">
        <f t="shared" si="2"/>
        <v>127.6</v>
      </c>
      <c r="J53" s="13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30.75" customHeight="1" x14ac:dyDescent="0.25">
      <c r="A54" s="8"/>
      <c r="B54" s="129" t="s">
        <v>12</v>
      </c>
      <c r="C54" s="130"/>
      <c r="D54" s="129" t="s">
        <v>87</v>
      </c>
      <c r="E54" s="130"/>
      <c r="F54" s="130"/>
      <c r="G54" s="132"/>
      <c r="H54" s="133">
        <v>22</v>
      </c>
      <c r="I54" s="134">
        <f t="shared" si="2"/>
        <v>350.9</v>
      </c>
      <c r="J54" s="13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27" customHeight="1" x14ac:dyDescent="0.25">
      <c r="A55" s="8"/>
      <c r="B55" s="129" t="s">
        <v>12</v>
      </c>
      <c r="C55" s="130"/>
      <c r="D55" s="129" t="s">
        <v>88</v>
      </c>
      <c r="E55" s="130"/>
      <c r="F55" s="130"/>
      <c r="G55" s="132"/>
      <c r="H55" s="133">
        <v>23</v>
      </c>
      <c r="I55" s="134">
        <f t="shared" si="2"/>
        <v>366.84999999999997</v>
      </c>
      <c r="J55" s="13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27" customHeight="1" x14ac:dyDescent="0.25">
      <c r="A56" s="8"/>
      <c r="B56" s="129" t="s">
        <v>94</v>
      </c>
      <c r="C56" s="130"/>
      <c r="D56" s="135" t="s">
        <v>89</v>
      </c>
      <c r="E56" s="130"/>
      <c r="F56" s="130"/>
      <c r="G56" s="130"/>
      <c r="H56" s="130"/>
      <c r="I56" s="130"/>
      <c r="J56" s="13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26.25" customHeight="1" x14ac:dyDescent="0.25">
      <c r="A57" s="8"/>
      <c r="B57" s="129" t="s">
        <v>95</v>
      </c>
      <c r="C57" s="130"/>
      <c r="D57" s="129" t="s">
        <v>90</v>
      </c>
      <c r="E57" s="130"/>
      <c r="F57" s="130"/>
      <c r="G57" s="136"/>
      <c r="H57" s="133">
        <v>12</v>
      </c>
      <c r="I57" s="134">
        <f>H57*15.95</f>
        <v>191.39999999999998</v>
      </c>
      <c r="J57" s="13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6.5" customHeight="1" x14ac:dyDescent="0.25">
      <c r="A58" s="8"/>
      <c r="B58" s="135"/>
      <c r="C58" s="130"/>
      <c r="D58" s="130"/>
      <c r="E58" s="130"/>
      <c r="F58" s="130"/>
      <c r="G58" s="130"/>
      <c r="H58" s="133">
        <f>SUM(H51:H57)</f>
        <v>89</v>
      </c>
      <c r="I58" s="137">
        <f>SUM(I51:J55)+I57</f>
        <v>1419.5499999999997</v>
      </c>
      <c r="J58" s="13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 x14ac:dyDescent="0.25">
      <c r="A59" s="8"/>
      <c r="B59" s="138" t="s">
        <v>28</v>
      </c>
      <c r="C59" s="94"/>
      <c r="D59" s="94"/>
      <c r="E59" s="94"/>
      <c r="F59" s="94"/>
      <c r="G59" s="139">
        <f>I58</f>
        <v>1419.5499999999997</v>
      </c>
      <c r="H59" s="94"/>
      <c r="I59" s="94"/>
      <c r="J59" s="9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2.75" customHeight="1" x14ac:dyDescent="0.25">
      <c r="A60" s="8"/>
      <c r="B60" s="140" t="s">
        <v>29</v>
      </c>
      <c r="C60" s="94"/>
      <c r="D60" s="94"/>
      <c r="E60" s="94"/>
      <c r="F60" s="94"/>
      <c r="G60" s="141">
        <f>I48-I58</f>
        <v>3.4940000000001419</v>
      </c>
      <c r="H60" s="94"/>
      <c r="I60" s="94"/>
      <c r="J60" s="9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2.75" customHeight="1" x14ac:dyDescent="0.25">
      <c r="A61" s="8"/>
      <c r="B61" s="52"/>
      <c r="C61" s="52"/>
      <c r="D61" s="52"/>
      <c r="E61" s="52"/>
      <c r="F61" s="52"/>
      <c r="G61" s="5"/>
      <c r="H61" s="5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2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2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2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2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2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2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2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2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2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2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2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2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2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2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2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2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2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2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2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2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2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2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2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2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2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2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2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2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2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2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2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2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2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2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2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2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2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2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2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2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2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2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2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2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2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2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2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2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2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2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2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2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2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2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2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2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2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2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2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2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2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2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2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2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2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2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2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2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2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2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2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2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2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2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2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2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2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2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2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2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2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2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2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2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2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2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2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2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2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2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2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2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2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2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2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2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2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2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2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2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2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2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2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2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2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2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2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2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2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2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2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2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2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2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2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2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2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2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2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2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2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2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2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2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2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2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2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2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2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2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2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2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2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2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2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2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2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2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2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2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2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2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2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2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2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2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2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2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2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2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2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2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2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2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2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2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2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2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2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2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2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2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2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2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2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2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2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2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2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2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2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2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2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2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2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2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2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2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2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2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2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2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2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2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2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2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2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2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2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2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2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2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2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2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2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2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2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2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2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2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2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2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2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2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2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2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2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2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2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2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2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2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2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2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2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2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2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2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2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2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2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2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2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2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2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2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2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2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2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2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2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2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2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2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2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2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2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2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2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2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2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2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2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2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2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2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2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2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2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2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2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2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2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2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2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2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2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2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2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2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2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2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2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2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2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2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2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2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2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2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2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2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2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2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2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2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2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2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2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2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2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2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2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2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2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2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2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2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2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2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2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2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2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2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2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2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2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2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2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2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2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2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2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2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2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2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2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2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2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2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2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2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2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2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2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2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2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2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2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2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2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2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2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2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2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2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2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2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2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2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2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2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2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2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2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2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2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2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2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2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2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2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2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2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2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2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2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2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2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2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2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2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2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2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2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2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2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2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2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2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2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2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2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2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2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2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2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2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2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2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2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2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2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2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2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2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2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2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2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2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2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2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2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2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2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2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2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2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2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2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2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2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2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2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2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2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2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2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2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2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2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2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2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2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2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2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2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2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2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2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2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2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2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2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2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2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2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2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2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2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2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2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2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2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2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2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2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2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2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2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2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2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2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2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2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2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2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2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2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2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2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2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2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2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2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2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2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2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2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2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2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2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2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2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2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2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2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2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2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2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2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2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2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2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2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2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2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2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2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2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2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2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2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2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2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2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2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2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2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2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2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2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2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2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2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2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2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2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2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2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2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2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2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2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2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2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2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2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2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2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2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2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2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2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2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2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2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2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2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2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2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2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2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2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2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2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2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2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2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2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2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2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2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2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2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2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2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2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2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2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2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2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2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2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2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2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2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2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2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2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2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2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2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2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2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2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2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2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2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2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2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2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2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2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2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2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2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2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2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2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2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2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2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2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2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2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2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2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2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2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2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2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2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2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2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2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2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2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2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2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2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2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2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2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2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2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2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2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2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2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2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2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2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2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2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2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2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2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2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2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2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2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2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2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2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2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2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2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2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2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2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2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2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2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2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2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2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2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2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2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2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2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2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2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2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2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2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2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2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2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2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2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2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2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2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2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2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2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2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2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2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2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2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2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2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2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2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2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2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2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2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2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2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2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2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2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2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2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2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2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2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2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2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2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2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2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2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2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2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2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2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2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2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2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2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2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2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2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2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2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2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2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2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2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2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2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2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2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2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2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2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2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2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2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2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2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2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2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2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2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2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2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2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2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2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2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2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2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2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2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2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2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2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2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2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2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2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2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2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2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2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2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2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2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2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2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2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2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2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2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2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2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2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2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2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2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2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2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2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2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2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2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2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2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2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2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2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2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2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2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2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2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2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2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2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2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2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2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2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2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2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2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2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2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2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2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2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2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2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2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2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2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2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2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2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2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2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2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2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2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2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2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2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2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2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2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2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2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2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2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2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2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2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2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2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2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2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2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2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2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2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2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2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2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2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2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2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2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2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2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2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2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2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2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2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2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2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2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2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2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2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2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2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2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2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2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2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2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2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2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2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2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2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2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2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2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2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2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2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2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2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2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2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2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2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2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2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2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2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2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2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2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2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2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2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2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2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2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2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2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2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2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2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2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2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2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2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2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2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2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2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2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2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2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2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2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2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2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2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2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2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2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2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2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2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2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2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2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2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2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2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12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2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12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12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12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12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12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12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12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12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12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12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12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12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12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12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12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12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12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12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12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12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12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12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12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12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12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12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12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12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12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12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12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12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12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12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12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12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12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12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12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12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12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12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12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12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12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12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12.75" customHeight="1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  <row r="1002" spans="1:24" ht="12.75" customHeight="1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</row>
    <row r="1003" spans="1:24" ht="12.75" customHeight="1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</row>
  </sheetData>
  <mergeCells count="97">
    <mergeCell ref="I57:J57"/>
    <mergeCell ref="I58:J58"/>
    <mergeCell ref="G59:J59"/>
    <mergeCell ref="G60:J60"/>
    <mergeCell ref="F31:L31"/>
    <mergeCell ref="F37:K37"/>
    <mergeCell ref="F38:L38"/>
    <mergeCell ref="I50:J50"/>
    <mergeCell ref="I51:J51"/>
    <mergeCell ref="B58:G58"/>
    <mergeCell ref="B59:F59"/>
    <mergeCell ref="B60:F60"/>
    <mergeCell ref="B49:I49"/>
    <mergeCell ref="B50:G50"/>
    <mergeCell ref="B38:E38"/>
    <mergeCell ref="B42:J42"/>
    <mergeCell ref="I43:J43"/>
    <mergeCell ref="B44:H44"/>
    <mergeCell ref="I44:J44"/>
    <mergeCell ref="B15:G15"/>
    <mergeCell ref="B18:B22"/>
    <mergeCell ref="B23:B26"/>
    <mergeCell ref="H15:J15"/>
    <mergeCell ref="F21:L21"/>
    <mergeCell ref="F22:L22"/>
    <mergeCell ref="F23:L23"/>
    <mergeCell ref="F24:L24"/>
    <mergeCell ref="B5:H5"/>
    <mergeCell ref="B2:J2"/>
    <mergeCell ref="I4:J4"/>
    <mergeCell ref="I5:J5"/>
    <mergeCell ref="B4:H4"/>
    <mergeCell ref="B6:H6"/>
    <mergeCell ref="B7:H7"/>
    <mergeCell ref="B8:H8"/>
    <mergeCell ref="I6:J6"/>
    <mergeCell ref="I7:J7"/>
    <mergeCell ref="I8:J8"/>
    <mergeCell ref="B9:H9"/>
    <mergeCell ref="B10:H10"/>
    <mergeCell ref="B11:H11"/>
    <mergeCell ref="I9:J9"/>
    <mergeCell ref="I10:J10"/>
    <mergeCell ref="I11:J11"/>
    <mergeCell ref="B12:H12"/>
    <mergeCell ref="B13:H13"/>
    <mergeCell ref="I12:J12"/>
    <mergeCell ref="I13:J13"/>
    <mergeCell ref="B14:J14"/>
    <mergeCell ref="D21:E21"/>
    <mergeCell ref="D22:E22"/>
    <mergeCell ref="D23:E23"/>
    <mergeCell ref="D24:E24"/>
    <mergeCell ref="D25:E25"/>
    <mergeCell ref="D18:E18"/>
    <mergeCell ref="D19:E19"/>
    <mergeCell ref="D20:E20"/>
    <mergeCell ref="D31:E31"/>
    <mergeCell ref="D32:E32"/>
    <mergeCell ref="D33:E33"/>
    <mergeCell ref="D34:E34"/>
    <mergeCell ref="D26:E26"/>
    <mergeCell ref="D27:E27"/>
    <mergeCell ref="D28:E28"/>
    <mergeCell ref="D29:E29"/>
    <mergeCell ref="D30:E30"/>
    <mergeCell ref="B27:B31"/>
    <mergeCell ref="B32:B35"/>
    <mergeCell ref="B36:E36"/>
    <mergeCell ref="B37:E37"/>
    <mergeCell ref="D35:E35"/>
    <mergeCell ref="B43:H43"/>
    <mergeCell ref="B45:H45"/>
    <mergeCell ref="I45:J45"/>
    <mergeCell ref="B46:H46"/>
    <mergeCell ref="I46:J46"/>
    <mergeCell ref="B47:J47"/>
    <mergeCell ref="B48:H48"/>
    <mergeCell ref="I48:J48"/>
    <mergeCell ref="B54:C54"/>
    <mergeCell ref="D54:F54"/>
    <mergeCell ref="B51:C51"/>
    <mergeCell ref="D51:F51"/>
    <mergeCell ref="D53:F53"/>
    <mergeCell ref="I52:J52"/>
    <mergeCell ref="I53:J53"/>
    <mergeCell ref="I54:J54"/>
    <mergeCell ref="B52:C52"/>
    <mergeCell ref="D52:F52"/>
    <mergeCell ref="B53:C53"/>
    <mergeCell ref="B55:C55"/>
    <mergeCell ref="D55:F55"/>
    <mergeCell ref="B56:C56"/>
    <mergeCell ref="B57:C57"/>
    <mergeCell ref="D57:F57"/>
    <mergeCell ref="I55:J55"/>
    <mergeCell ref="D56:J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FIS A.A. 2025-26</vt:lpstr>
      <vt:lpstr>FIS C.S. 2025-26</vt:lpstr>
      <vt:lpstr>INCARICHI SPEC. A.A. E C.S.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2025-12-12T08:30:05Z</dcterms:created>
  <dcterms:modified xsi:type="dcterms:W3CDTF">2025-12-12T09:12:31Z</dcterms:modified>
</cp:coreProperties>
</file>