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PATRIZIA\PATRIZIA A.S.20-21\CONTRATTAZIONE INTEGRATIVA MOF A.S.2020-21\Invio ai Revisori\"/>
    </mc:Choice>
  </mc:AlternateContent>
  <bookViews>
    <workbookView xWindow="0" yWindow="0" windowWidth="20160" windowHeight="9048"/>
  </bookViews>
  <sheets>
    <sheet name="Foglio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7" i="1" l="1"/>
  <c r="D61" i="1" l="1"/>
  <c r="D62" i="1"/>
  <c r="D63" i="1"/>
  <c r="D64" i="1"/>
  <c r="D65" i="1"/>
  <c r="D66" i="1"/>
  <c r="D67" i="1"/>
  <c r="D68" i="1"/>
  <c r="D69" i="1"/>
  <c r="D70" i="1"/>
  <c r="D71" i="1"/>
  <c r="D72" i="1"/>
  <c r="D73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E70" i="1" l="1"/>
  <c r="E71" i="1"/>
  <c r="E72" i="1"/>
  <c r="E73" i="1"/>
  <c r="E69" i="1"/>
  <c r="D48" i="1"/>
  <c r="D60" i="1" l="1"/>
  <c r="E63" i="1" l="1"/>
  <c r="E84" i="1"/>
  <c r="E15" i="1" l="1"/>
  <c r="E68" i="1" l="1"/>
  <c r="E67" i="1"/>
  <c r="E61" i="1"/>
  <c r="E48" i="1"/>
  <c r="D17" i="1" l="1"/>
  <c r="C78" i="1" l="1"/>
  <c r="E66" i="1"/>
  <c r="E65" i="1"/>
  <c r="E64" i="1"/>
  <c r="E62" i="1"/>
  <c r="D57" i="1"/>
  <c r="E56" i="1"/>
  <c r="C56" i="1"/>
  <c r="E55" i="1"/>
  <c r="C55" i="1"/>
  <c r="E54" i="1"/>
  <c r="C54" i="1"/>
  <c r="D49" i="1"/>
  <c r="E47" i="1"/>
  <c r="E46" i="1"/>
  <c r="C42" i="1"/>
  <c r="D21" i="1"/>
  <c r="E17" i="1"/>
  <c r="E16" i="1"/>
  <c r="E14" i="1"/>
  <c r="E13" i="1"/>
  <c r="E12" i="1"/>
  <c r="D52" i="1" l="1"/>
  <c r="F52" i="1" s="1"/>
  <c r="D51" i="1"/>
  <c r="F51" i="1" s="1"/>
  <c r="E49" i="1"/>
  <c r="C57" i="1"/>
  <c r="D42" i="1"/>
  <c r="D78" i="1"/>
  <c r="F48" i="1"/>
  <c r="G48" i="1" s="1"/>
  <c r="E60" i="1"/>
  <c r="D83" i="1" l="1"/>
  <c r="D44" i="1"/>
  <c r="E44" i="1" s="1"/>
  <c r="E78" i="1"/>
  <c r="D84" i="1"/>
  <c r="F84" i="1" s="1"/>
  <c r="E42" i="1"/>
  <c r="D2" i="1" l="1"/>
  <c r="E2" i="1" l="1"/>
  <c r="D4" i="1"/>
  <c r="D7" i="1" l="1"/>
  <c r="D6" i="1"/>
  <c r="E83" i="1"/>
  <c r="F83" i="1" s="1"/>
  <c r="E4" i="1"/>
  <c r="D9" i="1" l="1"/>
  <c r="F7" i="1"/>
  <c r="E7" i="1"/>
  <c r="D11" i="1"/>
  <c r="D20" i="1"/>
  <c r="E6" i="1"/>
  <c r="F6" i="1"/>
</calcChain>
</file>

<file path=xl/sharedStrings.xml><?xml version="1.0" encoding="utf-8"?>
<sst xmlns="http://schemas.openxmlformats.org/spreadsheetml/2006/main" count="127" uniqueCount="65">
  <si>
    <t>n. ORE</t>
  </si>
  <si>
    <t>LORDO DIPENDENTE</t>
  </si>
  <si>
    <t>LORDO STATO</t>
  </si>
  <si>
    <t>ore totali</t>
  </si>
  <si>
    <t>Totale FIS DISPONIBILE</t>
  </si>
  <si>
    <t>CS</t>
  </si>
  <si>
    <t>AA</t>
  </si>
  <si>
    <t>FIS AA</t>
  </si>
  <si>
    <t>T.I.</t>
  </si>
  <si>
    <t>totale</t>
  </si>
  <si>
    <t>FIS CS</t>
  </si>
  <si>
    <t>PLESSI</t>
  </si>
  <si>
    <t xml:space="preserve"> inf. Colibrì</t>
  </si>
  <si>
    <t>1^pos.ec.</t>
  </si>
  <si>
    <t xml:space="preserve"> inf. Nonna Orsa</t>
  </si>
  <si>
    <t>prim. D. Sabbi</t>
  </si>
  <si>
    <t>prim. P.Vecchio</t>
  </si>
  <si>
    <t>second. V. Neri</t>
  </si>
  <si>
    <t>Totale FIS ripartito</t>
  </si>
  <si>
    <t>INCARICHI SPECIFICI</t>
  </si>
  <si>
    <t>Totale INCARICHI SPECIFICI</t>
  </si>
  <si>
    <t>n.ore</t>
  </si>
  <si>
    <t>1^ pos. ec. retr. da MEF</t>
  </si>
  <si>
    <t>no</t>
  </si>
  <si>
    <t>SI</t>
  </si>
  <si>
    <t>TOTALE GENERALE INC.SPEC.</t>
  </si>
  <si>
    <t>FIS AA disponibile</t>
  </si>
  <si>
    <t>totale FIS distribuito</t>
  </si>
  <si>
    <t>19 posti ATA in O.D. escluso DSGA</t>
  </si>
  <si>
    <t xml:space="preserve"> inf. Nonna Sabbi</t>
  </si>
  <si>
    <t>primo soccorso</t>
  </si>
  <si>
    <t>assistenza disabili</t>
  </si>
  <si>
    <t>NOTA: Nell'assegnazione dei compensi si è tenuto conto degli incarichi specifici retribuiti dal MEF, della complessità dell'ordine di scuola e delle situazioni di sovraccarico di lavoro, delle mansioni ridotte e dei part-time, della tipologia di contratto</t>
  </si>
  <si>
    <t>TOTALE FIS ATA DISTRIBUITO</t>
  </si>
  <si>
    <t>TOTALE INC. SPECIFICI DISTRIBUITO</t>
  </si>
  <si>
    <t>n.ore circa</t>
  </si>
  <si>
    <t>FIS DISTRIBUITO</t>
  </si>
  <si>
    <t>FIS ASSEGNATO</t>
  </si>
  <si>
    <t>ECONOMIA</t>
  </si>
  <si>
    <t>NOTA: I compensi forfetari relativi al Fondo d’Istituto del personale ATA, saranno ridotti in misura proporzionale (rapportati a 1:10), in caso di assenza anche non continuativa superiore ai 30 giorni (per coloro i quali si saranno assentati per un numero di giorni compreso fra 31 e 60 il compenso sarà ridotto di 1/10; per coloro che si saranno assentati da 61 a 90 giorni, di 2/10; e così via). L’economia che ne deriva verrà erogata prioritariamente al personale a tempo determinato che ha sostituito gli assenti per almeno 15 giorni continuativi, o in subordine, al personale del plesso.</t>
  </si>
  <si>
    <t>sostituz. Dsga e coordinam. Varie aree</t>
  </si>
  <si>
    <t>assistenza  DISABILI</t>
  </si>
  <si>
    <t>assist. alunni infanzia</t>
  </si>
  <si>
    <t>coordinam. Area personale supplente</t>
  </si>
  <si>
    <t>FIS ATA 20-21</t>
  </si>
  <si>
    <t>org. COVID - D.Sabbi</t>
  </si>
  <si>
    <t>org. COVID - V.Neri</t>
  </si>
  <si>
    <t>inf.Nonna Sabbi</t>
  </si>
  <si>
    <t xml:space="preserve">CS </t>
  </si>
  <si>
    <t xml:space="preserve">AA </t>
  </si>
  <si>
    <t>Quota periodo 4/12 sett.- dic.2020</t>
  </si>
  <si>
    <t>Quota periodo 8/12 genn.- agosto 2021</t>
  </si>
  <si>
    <t>coordin. Attiv. sicurezza covid</t>
  </si>
  <si>
    <t>piccola manutenzione</t>
  </si>
  <si>
    <t>maggior carico sostituzioni personale</t>
  </si>
  <si>
    <t>maggior carico comunicazioni classi in DDI</t>
  </si>
  <si>
    <t>maggior carico gestione assenze covid</t>
  </si>
  <si>
    <t>maggior carico patto corresp Covid</t>
  </si>
  <si>
    <t xml:space="preserve">21 ATA </t>
  </si>
  <si>
    <t>T.D</t>
  </si>
  <si>
    <t>T.I</t>
  </si>
  <si>
    <t>assistenza  DISABILI INF</t>
  </si>
  <si>
    <t xml:space="preserve">assistenza  DISABILI </t>
  </si>
  <si>
    <t xml:space="preserve">primo soccorso </t>
  </si>
  <si>
    <t>maggior carico controllo punteggi graduatorie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</si>
</sst>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€_-;\-* #,##0.00\ _€_-;_-* &quot;-&quot;??\ _€_-;_-@_-"/>
    <numFmt numFmtId="164" formatCode="_-* #,##0.00_-;\-* #,##0.00_-;_-* &quot;-&quot;??_-;_-@_-"/>
    <numFmt numFmtId="165" formatCode="0.0%"/>
    <numFmt numFmtId="166" formatCode="[$€-410]\ #,##0.00;[Red]\-[$€-410]\ #,##0.00"/>
    <numFmt numFmtId="167" formatCode="_-* #,##0.00_-;\-* #,##0.00_-;_-* \-??_-;_-@_-"/>
    <numFmt numFmtId="168" formatCode="&quot;€ &quot;#,##0.00;[Red]&quot;-€ 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165" fontId="0" fillId="0" borderId="0" xfId="0" applyNumberFormat="1"/>
    <xf numFmtId="4" fontId="4" fillId="0" borderId="0" xfId="0" applyNumberFormat="1" applyFont="1"/>
    <xf numFmtId="166" fontId="0" fillId="0" borderId="0" xfId="0" applyNumberFormat="1"/>
    <xf numFmtId="4" fontId="3" fillId="0" borderId="0" xfId="0" applyNumberFormat="1" applyFont="1"/>
    <xf numFmtId="4" fontId="0" fillId="0" borderId="0" xfId="0" applyNumberFormat="1" applyFont="1"/>
    <xf numFmtId="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164" fontId="3" fillId="0" borderId="0" xfId="1" applyFont="1" applyFill="1" applyBorder="1" applyAlignment="1" applyProtection="1"/>
    <xf numFmtId="166" fontId="3" fillId="0" borderId="0" xfId="0" applyNumberFormat="1" applyFont="1"/>
    <xf numFmtId="0" fontId="0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2" fontId="3" fillId="0" borderId="0" xfId="0" applyNumberFormat="1" applyFont="1"/>
    <xf numFmtId="167" fontId="0" fillId="0" borderId="0" xfId="0" applyNumberFormat="1"/>
    <xf numFmtId="0" fontId="6" fillId="0" borderId="0" xfId="0" applyFont="1" applyAlignment="1">
      <alignment wrapText="1"/>
    </xf>
    <xf numFmtId="0" fontId="7" fillId="0" borderId="0" xfId="0" applyFont="1"/>
    <xf numFmtId="0" fontId="0" fillId="0" borderId="0" xfId="0" applyAlignment="1">
      <alignment wrapText="1"/>
    </xf>
    <xf numFmtId="49" fontId="8" fillId="0" borderId="0" xfId="1" applyNumberFormat="1" applyFont="1" applyFill="1" applyBorder="1" applyAlignment="1" applyProtection="1"/>
    <xf numFmtId="167" fontId="0" fillId="0" borderId="0" xfId="0" applyNumberFormat="1" applyFont="1" applyBorder="1"/>
    <xf numFmtId="167" fontId="0" fillId="0" borderId="0" xfId="1" applyNumberFormat="1" applyFont="1" applyFill="1" applyBorder="1" applyAlignment="1" applyProtection="1"/>
    <xf numFmtId="2" fontId="0" fillId="0" borderId="0" xfId="0" applyNumberFormat="1" applyAlignment="1">
      <alignment horizontal="center"/>
    </xf>
    <xf numFmtId="167" fontId="0" fillId="0" borderId="0" xfId="0" applyNumberFormat="1" applyFont="1" applyFill="1" applyBorder="1"/>
    <xf numFmtId="164" fontId="7" fillId="0" borderId="0" xfId="1" applyFont="1" applyFill="1" applyBorder="1" applyAlignment="1" applyProtection="1"/>
    <xf numFmtId="167" fontId="3" fillId="0" borderId="0" xfId="0" applyNumberFormat="1" applyFont="1" applyFill="1"/>
    <xf numFmtId="167" fontId="3" fillId="0" borderId="0" xfId="1" applyNumberFormat="1" applyFont="1" applyFill="1" applyBorder="1" applyAlignment="1" applyProtection="1"/>
    <xf numFmtId="0" fontId="7" fillId="0" borderId="0" xfId="0" applyFont="1" applyAlignment="1">
      <alignment wrapText="1"/>
    </xf>
    <xf numFmtId="0" fontId="0" fillId="0" borderId="0" xfId="0" applyFont="1" applyAlignment="1">
      <alignment wrapText="1"/>
    </xf>
    <xf numFmtId="2" fontId="0" fillId="0" borderId="0" xfId="0" applyNumberFormat="1" applyFont="1" applyAlignment="1">
      <alignment horizontal="right"/>
    </xf>
    <xf numFmtId="2" fontId="0" fillId="0" borderId="0" xfId="0" applyNumberFormat="1" applyFont="1"/>
    <xf numFmtId="9" fontId="0" fillId="0" borderId="0" xfId="0" applyNumberFormat="1"/>
    <xf numFmtId="2" fontId="3" fillId="0" borderId="0" xfId="0" applyNumberFormat="1" applyFont="1" applyAlignment="1">
      <alignment horizontal="right"/>
    </xf>
    <xf numFmtId="167" fontId="5" fillId="0" borderId="0" xfId="0" applyNumberFormat="1" applyFont="1"/>
    <xf numFmtId="0" fontId="0" fillId="0" borderId="0" xfId="0" applyFont="1" applyFill="1"/>
    <xf numFmtId="164" fontId="3" fillId="0" borderId="0" xfId="1" applyNumberFormat="1" applyFont="1" applyFill="1" applyBorder="1" applyAlignment="1" applyProtection="1"/>
    <xf numFmtId="0" fontId="9" fillId="0" borderId="0" xfId="0" applyFont="1"/>
    <xf numFmtId="164" fontId="9" fillId="0" borderId="0" xfId="1" applyFont="1"/>
    <xf numFmtId="4" fontId="9" fillId="0" borderId="0" xfId="0" applyNumberFormat="1" applyFont="1"/>
    <xf numFmtId="0" fontId="0" fillId="0" borderId="0" xfId="0" applyFill="1"/>
    <xf numFmtId="2" fontId="9" fillId="0" borderId="0" xfId="0" applyNumberFormat="1" applyFont="1"/>
    <xf numFmtId="167" fontId="9" fillId="0" borderId="1" xfId="0" applyNumberFormat="1" applyFont="1" applyBorder="1"/>
    <xf numFmtId="0" fontId="0" fillId="0" borderId="0" xfId="0" applyAlignment="1">
      <alignment horizontal="left"/>
    </xf>
    <xf numFmtId="0" fontId="10" fillId="0" borderId="0" xfId="0" applyFont="1"/>
    <xf numFmtId="43" fontId="0" fillId="0" borderId="0" xfId="0" applyNumberFormat="1"/>
    <xf numFmtId="2" fontId="9" fillId="0" borderId="0" xfId="0" applyNumberFormat="1" applyFont="1" applyAlignment="1">
      <alignment horizontal="right" wrapText="1"/>
    </xf>
    <xf numFmtId="168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0" fillId="0" borderId="0" xfId="0" applyAlignment="1"/>
    <xf numFmtId="0" fontId="9" fillId="0" borderId="0" xfId="0" applyFont="1" applyAlignment="1">
      <alignment horizontal="center"/>
    </xf>
    <xf numFmtId="12" fontId="0" fillId="0" borderId="0" xfId="0" applyNumberFormat="1" applyFont="1" applyAlignment="1">
      <alignment horizontal="center"/>
    </xf>
    <xf numFmtId="12" fontId="0" fillId="0" borderId="0" xfId="0" applyNumberFormat="1"/>
    <xf numFmtId="0" fontId="0" fillId="0" borderId="0" xfId="0" applyFont="1" applyBorder="1" applyAlignment="1">
      <alignment horizontal="left" wrapText="1"/>
    </xf>
    <xf numFmtId="0" fontId="11" fillId="0" borderId="0" xfId="0" applyFont="1" applyFill="1" applyAlignment="1">
      <alignment horizontal="lef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legato%202%20-%20Ripartizione%20MOF%20a.s.2020-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llegato%201%20-%20Quantificaz.%20risorse%20MOF%202020-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</sheetNames>
    <sheetDataSet>
      <sheetData sheetId="0">
        <row r="22">
          <cell r="C22">
            <v>9195.1650000000009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F 20-21 + Economie"/>
    </sheetNames>
    <sheetDataSet>
      <sheetData sheetId="0">
        <row r="15">
          <cell r="F15">
            <v>2283.1951770911837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tabSelected="1" topLeftCell="A52" zoomScale="110" zoomScaleNormal="110" workbookViewId="0">
      <selection activeCell="B60" sqref="B60:B77"/>
    </sheetView>
  </sheetViews>
  <sheetFormatPr defaultColWidth="11.5546875" defaultRowHeight="14.4" x14ac:dyDescent="0.3"/>
  <cols>
    <col min="1" max="1" width="8.5546875" customWidth="1"/>
    <col min="2" max="2" width="37.6640625" customWidth="1"/>
    <col min="3" max="3" width="7" customWidth="1"/>
    <col min="4" max="4" width="13.5546875" customWidth="1"/>
    <col min="5" max="5" width="15.44140625" customWidth="1"/>
    <col min="6" max="6" width="17.5546875" customWidth="1"/>
    <col min="7" max="7" width="6.6640625" customWidth="1"/>
    <col min="8" max="8" width="4.109375" customWidth="1"/>
    <col min="9" max="9" width="19.44140625" customWidth="1"/>
    <col min="257" max="257" width="11.33203125" customWidth="1"/>
    <col min="258" max="258" width="34.109375" customWidth="1"/>
    <col min="259" max="259" width="7" customWidth="1"/>
    <col min="260" max="260" width="13.5546875" customWidth="1"/>
    <col min="261" max="261" width="15.44140625" customWidth="1"/>
    <col min="262" max="262" width="13.88671875" customWidth="1"/>
    <col min="263" max="263" width="8.33203125" customWidth="1"/>
    <col min="513" max="513" width="11.33203125" customWidth="1"/>
    <col min="514" max="514" width="34.109375" customWidth="1"/>
    <col min="515" max="515" width="7" customWidth="1"/>
    <col min="516" max="516" width="13.5546875" customWidth="1"/>
    <col min="517" max="517" width="15.44140625" customWidth="1"/>
    <col min="518" max="518" width="13.88671875" customWidth="1"/>
    <col min="519" max="519" width="8.33203125" customWidth="1"/>
    <col min="769" max="769" width="11.33203125" customWidth="1"/>
    <col min="770" max="770" width="34.109375" customWidth="1"/>
    <col min="771" max="771" width="7" customWidth="1"/>
    <col min="772" max="772" width="13.5546875" customWidth="1"/>
    <col min="773" max="773" width="15.44140625" customWidth="1"/>
    <col min="774" max="774" width="13.88671875" customWidth="1"/>
    <col min="775" max="775" width="8.33203125" customWidth="1"/>
    <col min="1025" max="1025" width="11.33203125" customWidth="1"/>
    <col min="1026" max="1026" width="34.109375" customWidth="1"/>
    <col min="1027" max="1027" width="7" customWidth="1"/>
    <col min="1028" max="1028" width="13.5546875" customWidth="1"/>
    <col min="1029" max="1029" width="15.44140625" customWidth="1"/>
    <col min="1030" max="1030" width="13.88671875" customWidth="1"/>
    <col min="1031" max="1031" width="8.33203125" customWidth="1"/>
    <col min="1281" max="1281" width="11.33203125" customWidth="1"/>
    <col min="1282" max="1282" width="34.109375" customWidth="1"/>
    <col min="1283" max="1283" width="7" customWidth="1"/>
    <col min="1284" max="1284" width="13.5546875" customWidth="1"/>
    <col min="1285" max="1285" width="15.44140625" customWidth="1"/>
    <col min="1286" max="1286" width="13.88671875" customWidth="1"/>
    <col min="1287" max="1287" width="8.33203125" customWidth="1"/>
    <col min="1537" max="1537" width="11.33203125" customWidth="1"/>
    <col min="1538" max="1538" width="34.109375" customWidth="1"/>
    <col min="1539" max="1539" width="7" customWidth="1"/>
    <col min="1540" max="1540" width="13.5546875" customWidth="1"/>
    <col min="1541" max="1541" width="15.44140625" customWidth="1"/>
    <col min="1542" max="1542" width="13.88671875" customWidth="1"/>
    <col min="1543" max="1543" width="8.33203125" customWidth="1"/>
    <col min="1793" max="1793" width="11.33203125" customWidth="1"/>
    <col min="1794" max="1794" width="34.109375" customWidth="1"/>
    <col min="1795" max="1795" width="7" customWidth="1"/>
    <col min="1796" max="1796" width="13.5546875" customWidth="1"/>
    <col min="1797" max="1797" width="15.44140625" customWidth="1"/>
    <col min="1798" max="1798" width="13.88671875" customWidth="1"/>
    <col min="1799" max="1799" width="8.33203125" customWidth="1"/>
    <col min="2049" max="2049" width="11.33203125" customWidth="1"/>
    <col min="2050" max="2050" width="34.109375" customWidth="1"/>
    <col min="2051" max="2051" width="7" customWidth="1"/>
    <col min="2052" max="2052" width="13.5546875" customWidth="1"/>
    <col min="2053" max="2053" width="15.44140625" customWidth="1"/>
    <col min="2054" max="2054" width="13.88671875" customWidth="1"/>
    <col min="2055" max="2055" width="8.33203125" customWidth="1"/>
    <col min="2305" max="2305" width="11.33203125" customWidth="1"/>
    <col min="2306" max="2306" width="34.109375" customWidth="1"/>
    <col min="2307" max="2307" width="7" customWidth="1"/>
    <col min="2308" max="2308" width="13.5546875" customWidth="1"/>
    <col min="2309" max="2309" width="15.44140625" customWidth="1"/>
    <col min="2310" max="2310" width="13.88671875" customWidth="1"/>
    <col min="2311" max="2311" width="8.33203125" customWidth="1"/>
    <col min="2561" max="2561" width="11.33203125" customWidth="1"/>
    <col min="2562" max="2562" width="34.109375" customWidth="1"/>
    <col min="2563" max="2563" width="7" customWidth="1"/>
    <col min="2564" max="2564" width="13.5546875" customWidth="1"/>
    <col min="2565" max="2565" width="15.44140625" customWidth="1"/>
    <col min="2566" max="2566" width="13.88671875" customWidth="1"/>
    <col min="2567" max="2567" width="8.33203125" customWidth="1"/>
    <col min="2817" max="2817" width="11.33203125" customWidth="1"/>
    <col min="2818" max="2818" width="34.109375" customWidth="1"/>
    <col min="2819" max="2819" width="7" customWidth="1"/>
    <col min="2820" max="2820" width="13.5546875" customWidth="1"/>
    <col min="2821" max="2821" width="15.44140625" customWidth="1"/>
    <col min="2822" max="2822" width="13.88671875" customWidth="1"/>
    <col min="2823" max="2823" width="8.33203125" customWidth="1"/>
    <col min="3073" max="3073" width="11.33203125" customWidth="1"/>
    <col min="3074" max="3074" width="34.109375" customWidth="1"/>
    <col min="3075" max="3075" width="7" customWidth="1"/>
    <col min="3076" max="3076" width="13.5546875" customWidth="1"/>
    <col min="3077" max="3077" width="15.44140625" customWidth="1"/>
    <col min="3078" max="3078" width="13.88671875" customWidth="1"/>
    <col min="3079" max="3079" width="8.33203125" customWidth="1"/>
    <col min="3329" max="3329" width="11.33203125" customWidth="1"/>
    <col min="3330" max="3330" width="34.109375" customWidth="1"/>
    <col min="3331" max="3331" width="7" customWidth="1"/>
    <col min="3332" max="3332" width="13.5546875" customWidth="1"/>
    <col min="3333" max="3333" width="15.44140625" customWidth="1"/>
    <col min="3334" max="3334" width="13.88671875" customWidth="1"/>
    <col min="3335" max="3335" width="8.33203125" customWidth="1"/>
    <col min="3585" max="3585" width="11.33203125" customWidth="1"/>
    <col min="3586" max="3586" width="34.109375" customWidth="1"/>
    <col min="3587" max="3587" width="7" customWidth="1"/>
    <col min="3588" max="3588" width="13.5546875" customWidth="1"/>
    <col min="3589" max="3589" width="15.44140625" customWidth="1"/>
    <col min="3590" max="3590" width="13.88671875" customWidth="1"/>
    <col min="3591" max="3591" width="8.33203125" customWidth="1"/>
    <col min="3841" max="3841" width="11.33203125" customWidth="1"/>
    <col min="3842" max="3842" width="34.109375" customWidth="1"/>
    <col min="3843" max="3843" width="7" customWidth="1"/>
    <col min="3844" max="3844" width="13.5546875" customWidth="1"/>
    <col min="3845" max="3845" width="15.44140625" customWidth="1"/>
    <col min="3846" max="3846" width="13.88671875" customWidth="1"/>
    <col min="3847" max="3847" width="8.33203125" customWidth="1"/>
    <col min="4097" max="4097" width="11.33203125" customWidth="1"/>
    <col min="4098" max="4098" width="34.109375" customWidth="1"/>
    <col min="4099" max="4099" width="7" customWidth="1"/>
    <col min="4100" max="4100" width="13.5546875" customWidth="1"/>
    <col min="4101" max="4101" width="15.44140625" customWidth="1"/>
    <col min="4102" max="4102" width="13.88671875" customWidth="1"/>
    <col min="4103" max="4103" width="8.33203125" customWidth="1"/>
    <col min="4353" max="4353" width="11.33203125" customWidth="1"/>
    <col min="4354" max="4354" width="34.109375" customWidth="1"/>
    <col min="4355" max="4355" width="7" customWidth="1"/>
    <col min="4356" max="4356" width="13.5546875" customWidth="1"/>
    <col min="4357" max="4357" width="15.44140625" customWidth="1"/>
    <col min="4358" max="4358" width="13.88671875" customWidth="1"/>
    <col min="4359" max="4359" width="8.33203125" customWidth="1"/>
    <col min="4609" max="4609" width="11.33203125" customWidth="1"/>
    <col min="4610" max="4610" width="34.109375" customWidth="1"/>
    <col min="4611" max="4611" width="7" customWidth="1"/>
    <col min="4612" max="4612" width="13.5546875" customWidth="1"/>
    <col min="4613" max="4613" width="15.44140625" customWidth="1"/>
    <col min="4614" max="4614" width="13.88671875" customWidth="1"/>
    <col min="4615" max="4615" width="8.33203125" customWidth="1"/>
    <col min="4865" max="4865" width="11.33203125" customWidth="1"/>
    <col min="4866" max="4866" width="34.109375" customWidth="1"/>
    <col min="4867" max="4867" width="7" customWidth="1"/>
    <col min="4868" max="4868" width="13.5546875" customWidth="1"/>
    <col min="4869" max="4869" width="15.44140625" customWidth="1"/>
    <col min="4870" max="4870" width="13.88671875" customWidth="1"/>
    <col min="4871" max="4871" width="8.33203125" customWidth="1"/>
    <col min="5121" max="5121" width="11.33203125" customWidth="1"/>
    <col min="5122" max="5122" width="34.109375" customWidth="1"/>
    <col min="5123" max="5123" width="7" customWidth="1"/>
    <col min="5124" max="5124" width="13.5546875" customWidth="1"/>
    <col min="5125" max="5125" width="15.44140625" customWidth="1"/>
    <col min="5126" max="5126" width="13.88671875" customWidth="1"/>
    <col min="5127" max="5127" width="8.33203125" customWidth="1"/>
    <col min="5377" max="5377" width="11.33203125" customWidth="1"/>
    <col min="5378" max="5378" width="34.109375" customWidth="1"/>
    <col min="5379" max="5379" width="7" customWidth="1"/>
    <col min="5380" max="5380" width="13.5546875" customWidth="1"/>
    <col min="5381" max="5381" width="15.44140625" customWidth="1"/>
    <col min="5382" max="5382" width="13.88671875" customWidth="1"/>
    <col min="5383" max="5383" width="8.33203125" customWidth="1"/>
    <col min="5633" max="5633" width="11.33203125" customWidth="1"/>
    <col min="5634" max="5634" width="34.109375" customWidth="1"/>
    <col min="5635" max="5635" width="7" customWidth="1"/>
    <col min="5636" max="5636" width="13.5546875" customWidth="1"/>
    <col min="5637" max="5637" width="15.44140625" customWidth="1"/>
    <col min="5638" max="5638" width="13.88671875" customWidth="1"/>
    <col min="5639" max="5639" width="8.33203125" customWidth="1"/>
    <col min="5889" max="5889" width="11.33203125" customWidth="1"/>
    <col min="5890" max="5890" width="34.109375" customWidth="1"/>
    <col min="5891" max="5891" width="7" customWidth="1"/>
    <col min="5892" max="5892" width="13.5546875" customWidth="1"/>
    <col min="5893" max="5893" width="15.44140625" customWidth="1"/>
    <col min="5894" max="5894" width="13.88671875" customWidth="1"/>
    <col min="5895" max="5895" width="8.33203125" customWidth="1"/>
    <col min="6145" max="6145" width="11.33203125" customWidth="1"/>
    <col min="6146" max="6146" width="34.109375" customWidth="1"/>
    <col min="6147" max="6147" width="7" customWidth="1"/>
    <col min="6148" max="6148" width="13.5546875" customWidth="1"/>
    <col min="6149" max="6149" width="15.44140625" customWidth="1"/>
    <col min="6150" max="6150" width="13.88671875" customWidth="1"/>
    <col min="6151" max="6151" width="8.33203125" customWidth="1"/>
    <col min="6401" max="6401" width="11.33203125" customWidth="1"/>
    <col min="6402" max="6402" width="34.109375" customWidth="1"/>
    <col min="6403" max="6403" width="7" customWidth="1"/>
    <col min="6404" max="6404" width="13.5546875" customWidth="1"/>
    <col min="6405" max="6405" width="15.44140625" customWidth="1"/>
    <col min="6406" max="6406" width="13.88671875" customWidth="1"/>
    <col min="6407" max="6407" width="8.33203125" customWidth="1"/>
    <col min="6657" max="6657" width="11.33203125" customWidth="1"/>
    <col min="6658" max="6658" width="34.109375" customWidth="1"/>
    <col min="6659" max="6659" width="7" customWidth="1"/>
    <col min="6660" max="6660" width="13.5546875" customWidth="1"/>
    <col min="6661" max="6661" width="15.44140625" customWidth="1"/>
    <col min="6662" max="6662" width="13.88671875" customWidth="1"/>
    <col min="6663" max="6663" width="8.33203125" customWidth="1"/>
    <col min="6913" max="6913" width="11.33203125" customWidth="1"/>
    <col min="6914" max="6914" width="34.109375" customWidth="1"/>
    <col min="6915" max="6915" width="7" customWidth="1"/>
    <col min="6916" max="6916" width="13.5546875" customWidth="1"/>
    <col min="6917" max="6917" width="15.44140625" customWidth="1"/>
    <col min="6918" max="6918" width="13.88671875" customWidth="1"/>
    <col min="6919" max="6919" width="8.33203125" customWidth="1"/>
    <col min="7169" max="7169" width="11.33203125" customWidth="1"/>
    <col min="7170" max="7170" width="34.109375" customWidth="1"/>
    <col min="7171" max="7171" width="7" customWidth="1"/>
    <col min="7172" max="7172" width="13.5546875" customWidth="1"/>
    <col min="7173" max="7173" width="15.44140625" customWidth="1"/>
    <col min="7174" max="7174" width="13.88671875" customWidth="1"/>
    <col min="7175" max="7175" width="8.33203125" customWidth="1"/>
    <col min="7425" max="7425" width="11.33203125" customWidth="1"/>
    <col min="7426" max="7426" width="34.109375" customWidth="1"/>
    <col min="7427" max="7427" width="7" customWidth="1"/>
    <col min="7428" max="7428" width="13.5546875" customWidth="1"/>
    <col min="7429" max="7429" width="15.44140625" customWidth="1"/>
    <col min="7430" max="7430" width="13.88671875" customWidth="1"/>
    <col min="7431" max="7431" width="8.33203125" customWidth="1"/>
    <col min="7681" max="7681" width="11.33203125" customWidth="1"/>
    <col min="7682" max="7682" width="34.109375" customWidth="1"/>
    <col min="7683" max="7683" width="7" customWidth="1"/>
    <col min="7684" max="7684" width="13.5546875" customWidth="1"/>
    <col min="7685" max="7685" width="15.44140625" customWidth="1"/>
    <col min="7686" max="7686" width="13.88671875" customWidth="1"/>
    <col min="7687" max="7687" width="8.33203125" customWidth="1"/>
    <col min="7937" max="7937" width="11.33203125" customWidth="1"/>
    <col min="7938" max="7938" width="34.109375" customWidth="1"/>
    <col min="7939" max="7939" width="7" customWidth="1"/>
    <col min="7940" max="7940" width="13.5546875" customWidth="1"/>
    <col min="7941" max="7941" width="15.44140625" customWidth="1"/>
    <col min="7942" max="7942" width="13.88671875" customWidth="1"/>
    <col min="7943" max="7943" width="8.33203125" customWidth="1"/>
    <col min="8193" max="8193" width="11.33203125" customWidth="1"/>
    <col min="8194" max="8194" width="34.109375" customWidth="1"/>
    <col min="8195" max="8195" width="7" customWidth="1"/>
    <col min="8196" max="8196" width="13.5546875" customWidth="1"/>
    <col min="8197" max="8197" width="15.44140625" customWidth="1"/>
    <col min="8198" max="8198" width="13.88671875" customWidth="1"/>
    <col min="8199" max="8199" width="8.33203125" customWidth="1"/>
    <col min="8449" max="8449" width="11.33203125" customWidth="1"/>
    <col min="8450" max="8450" width="34.109375" customWidth="1"/>
    <col min="8451" max="8451" width="7" customWidth="1"/>
    <col min="8452" max="8452" width="13.5546875" customWidth="1"/>
    <col min="8453" max="8453" width="15.44140625" customWidth="1"/>
    <col min="8454" max="8454" width="13.88671875" customWidth="1"/>
    <col min="8455" max="8455" width="8.33203125" customWidth="1"/>
    <col min="8705" max="8705" width="11.33203125" customWidth="1"/>
    <col min="8706" max="8706" width="34.109375" customWidth="1"/>
    <col min="8707" max="8707" width="7" customWidth="1"/>
    <col min="8708" max="8708" width="13.5546875" customWidth="1"/>
    <col min="8709" max="8709" width="15.44140625" customWidth="1"/>
    <col min="8710" max="8710" width="13.88671875" customWidth="1"/>
    <col min="8711" max="8711" width="8.33203125" customWidth="1"/>
    <col min="8961" max="8961" width="11.33203125" customWidth="1"/>
    <col min="8962" max="8962" width="34.109375" customWidth="1"/>
    <col min="8963" max="8963" width="7" customWidth="1"/>
    <col min="8964" max="8964" width="13.5546875" customWidth="1"/>
    <col min="8965" max="8965" width="15.44140625" customWidth="1"/>
    <col min="8966" max="8966" width="13.88671875" customWidth="1"/>
    <col min="8967" max="8967" width="8.33203125" customWidth="1"/>
    <col min="9217" max="9217" width="11.33203125" customWidth="1"/>
    <col min="9218" max="9218" width="34.109375" customWidth="1"/>
    <col min="9219" max="9219" width="7" customWidth="1"/>
    <col min="9220" max="9220" width="13.5546875" customWidth="1"/>
    <col min="9221" max="9221" width="15.44140625" customWidth="1"/>
    <col min="9222" max="9222" width="13.88671875" customWidth="1"/>
    <col min="9223" max="9223" width="8.33203125" customWidth="1"/>
    <col min="9473" max="9473" width="11.33203125" customWidth="1"/>
    <col min="9474" max="9474" width="34.109375" customWidth="1"/>
    <col min="9475" max="9475" width="7" customWidth="1"/>
    <col min="9476" max="9476" width="13.5546875" customWidth="1"/>
    <col min="9477" max="9477" width="15.44140625" customWidth="1"/>
    <col min="9478" max="9478" width="13.88671875" customWidth="1"/>
    <col min="9479" max="9479" width="8.33203125" customWidth="1"/>
    <col min="9729" max="9729" width="11.33203125" customWidth="1"/>
    <col min="9730" max="9730" width="34.109375" customWidth="1"/>
    <col min="9731" max="9731" width="7" customWidth="1"/>
    <col min="9732" max="9732" width="13.5546875" customWidth="1"/>
    <col min="9733" max="9733" width="15.44140625" customWidth="1"/>
    <col min="9734" max="9734" width="13.88671875" customWidth="1"/>
    <col min="9735" max="9735" width="8.33203125" customWidth="1"/>
    <col min="9985" max="9985" width="11.33203125" customWidth="1"/>
    <col min="9986" max="9986" width="34.109375" customWidth="1"/>
    <col min="9987" max="9987" width="7" customWidth="1"/>
    <col min="9988" max="9988" width="13.5546875" customWidth="1"/>
    <col min="9989" max="9989" width="15.44140625" customWidth="1"/>
    <col min="9990" max="9990" width="13.88671875" customWidth="1"/>
    <col min="9991" max="9991" width="8.33203125" customWidth="1"/>
    <col min="10241" max="10241" width="11.33203125" customWidth="1"/>
    <col min="10242" max="10242" width="34.109375" customWidth="1"/>
    <col min="10243" max="10243" width="7" customWidth="1"/>
    <col min="10244" max="10244" width="13.5546875" customWidth="1"/>
    <col min="10245" max="10245" width="15.44140625" customWidth="1"/>
    <col min="10246" max="10246" width="13.88671875" customWidth="1"/>
    <col min="10247" max="10247" width="8.33203125" customWidth="1"/>
    <col min="10497" max="10497" width="11.33203125" customWidth="1"/>
    <col min="10498" max="10498" width="34.109375" customWidth="1"/>
    <col min="10499" max="10499" width="7" customWidth="1"/>
    <col min="10500" max="10500" width="13.5546875" customWidth="1"/>
    <col min="10501" max="10501" width="15.44140625" customWidth="1"/>
    <col min="10502" max="10502" width="13.88671875" customWidth="1"/>
    <col min="10503" max="10503" width="8.33203125" customWidth="1"/>
    <col min="10753" max="10753" width="11.33203125" customWidth="1"/>
    <col min="10754" max="10754" width="34.109375" customWidth="1"/>
    <col min="10755" max="10755" width="7" customWidth="1"/>
    <col min="10756" max="10756" width="13.5546875" customWidth="1"/>
    <col min="10757" max="10757" width="15.44140625" customWidth="1"/>
    <col min="10758" max="10758" width="13.88671875" customWidth="1"/>
    <col min="10759" max="10759" width="8.33203125" customWidth="1"/>
    <col min="11009" max="11009" width="11.33203125" customWidth="1"/>
    <col min="11010" max="11010" width="34.109375" customWidth="1"/>
    <col min="11011" max="11011" width="7" customWidth="1"/>
    <col min="11012" max="11012" width="13.5546875" customWidth="1"/>
    <col min="11013" max="11013" width="15.44140625" customWidth="1"/>
    <col min="11014" max="11014" width="13.88671875" customWidth="1"/>
    <col min="11015" max="11015" width="8.33203125" customWidth="1"/>
    <col min="11265" max="11265" width="11.33203125" customWidth="1"/>
    <col min="11266" max="11266" width="34.109375" customWidth="1"/>
    <col min="11267" max="11267" width="7" customWidth="1"/>
    <col min="11268" max="11268" width="13.5546875" customWidth="1"/>
    <col min="11269" max="11269" width="15.44140625" customWidth="1"/>
    <col min="11270" max="11270" width="13.88671875" customWidth="1"/>
    <col min="11271" max="11271" width="8.33203125" customWidth="1"/>
    <col min="11521" max="11521" width="11.33203125" customWidth="1"/>
    <col min="11522" max="11522" width="34.109375" customWidth="1"/>
    <col min="11523" max="11523" width="7" customWidth="1"/>
    <col min="11524" max="11524" width="13.5546875" customWidth="1"/>
    <col min="11525" max="11525" width="15.44140625" customWidth="1"/>
    <col min="11526" max="11526" width="13.88671875" customWidth="1"/>
    <col min="11527" max="11527" width="8.33203125" customWidth="1"/>
    <col min="11777" max="11777" width="11.33203125" customWidth="1"/>
    <col min="11778" max="11778" width="34.109375" customWidth="1"/>
    <col min="11779" max="11779" width="7" customWidth="1"/>
    <col min="11780" max="11780" width="13.5546875" customWidth="1"/>
    <col min="11781" max="11781" width="15.44140625" customWidth="1"/>
    <col min="11782" max="11782" width="13.88671875" customWidth="1"/>
    <col min="11783" max="11783" width="8.33203125" customWidth="1"/>
    <col min="12033" max="12033" width="11.33203125" customWidth="1"/>
    <col min="12034" max="12034" width="34.109375" customWidth="1"/>
    <col min="12035" max="12035" width="7" customWidth="1"/>
    <col min="12036" max="12036" width="13.5546875" customWidth="1"/>
    <col min="12037" max="12037" width="15.44140625" customWidth="1"/>
    <col min="12038" max="12038" width="13.88671875" customWidth="1"/>
    <col min="12039" max="12039" width="8.33203125" customWidth="1"/>
    <col min="12289" max="12289" width="11.33203125" customWidth="1"/>
    <col min="12290" max="12290" width="34.109375" customWidth="1"/>
    <col min="12291" max="12291" width="7" customWidth="1"/>
    <col min="12292" max="12292" width="13.5546875" customWidth="1"/>
    <col min="12293" max="12293" width="15.44140625" customWidth="1"/>
    <col min="12294" max="12294" width="13.88671875" customWidth="1"/>
    <col min="12295" max="12295" width="8.33203125" customWidth="1"/>
    <col min="12545" max="12545" width="11.33203125" customWidth="1"/>
    <col min="12546" max="12546" width="34.109375" customWidth="1"/>
    <col min="12547" max="12547" width="7" customWidth="1"/>
    <col min="12548" max="12548" width="13.5546875" customWidth="1"/>
    <col min="12549" max="12549" width="15.44140625" customWidth="1"/>
    <col min="12550" max="12550" width="13.88671875" customWidth="1"/>
    <col min="12551" max="12551" width="8.33203125" customWidth="1"/>
    <col min="12801" max="12801" width="11.33203125" customWidth="1"/>
    <col min="12802" max="12802" width="34.109375" customWidth="1"/>
    <col min="12803" max="12803" width="7" customWidth="1"/>
    <col min="12804" max="12804" width="13.5546875" customWidth="1"/>
    <col min="12805" max="12805" width="15.44140625" customWidth="1"/>
    <col min="12806" max="12806" width="13.88671875" customWidth="1"/>
    <col min="12807" max="12807" width="8.33203125" customWidth="1"/>
    <col min="13057" max="13057" width="11.33203125" customWidth="1"/>
    <col min="13058" max="13058" width="34.109375" customWidth="1"/>
    <col min="13059" max="13059" width="7" customWidth="1"/>
    <col min="13060" max="13060" width="13.5546875" customWidth="1"/>
    <col min="13061" max="13061" width="15.44140625" customWidth="1"/>
    <col min="13062" max="13062" width="13.88671875" customWidth="1"/>
    <col min="13063" max="13063" width="8.33203125" customWidth="1"/>
    <col min="13313" max="13313" width="11.33203125" customWidth="1"/>
    <col min="13314" max="13314" width="34.109375" customWidth="1"/>
    <col min="13315" max="13315" width="7" customWidth="1"/>
    <col min="13316" max="13316" width="13.5546875" customWidth="1"/>
    <col min="13317" max="13317" width="15.44140625" customWidth="1"/>
    <col min="13318" max="13318" width="13.88671875" customWidth="1"/>
    <col min="13319" max="13319" width="8.33203125" customWidth="1"/>
    <col min="13569" max="13569" width="11.33203125" customWidth="1"/>
    <col min="13570" max="13570" width="34.109375" customWidth="1"/>
    <col min="13571" max="13571" width="7" customWidth="1"/>
    <col min="13572" max="13572" width="13.5546875" customWidth="1"/>
    <col min="13573" max="13573" width="15.44140625" customWidth="1"/>
    <col min="13574" max="13574" width="13.88671875" customWidth="1"/>
    <col min="13575" max="13575" width="8.33203125" customWidth="1"/>
    <col min="13825" max="13825" width="11.33203125" customWidth="1"/>
    <col min="13826" max="13826" width="34.109375" customWidth="1"/>
    <col min="13827" max="13827" width="7" customWidth="1"/>
    <col min="13828" max="13828" width="13.5546875" customWidth="1"/>
    <col min="13829" max="13829" width="15.44140625" customWidth="1"/>
    <col min="13830" max="13830" width="13.88671875" customWidth="1"/>
    <col min="13831" max="13831" width="8.33203125" customWidth="1"/>
    <col min="14081" max="14081" width="11.33203125" customWidth="1"/>
    <col min="14082" max="14082" width="34.109375" customWidth="1"/>
    <col min="14083" max="14083" width="7" customWidth="1"/>
    <col min="14084" max="14084" width="13.5546875" customWidth="1"/>
    <col min="14085" max="14085" width="15.44140625" customWidth="1"/>
    <col min="14086" max="14086" width="13.88671875" customWidth="1"/>
    <col min="14087" max="14087" width="8.33203125" customWidth="1"/>
    <col min="14337" max="14337" width="11.33203125" customWidth="1"/>
    <col min="14338" max="14338" width="34.109375" customWidth="1"/>
    <col min="14339" max="14339" width="7" customWidth="1"/>
    <col min="14340" max="14340" width="13.5546875" customWidth="1"/>
    <col min="14341" max="14341" width="15.44140625" customWidth="1"/>
    <col min="14342" max="14342" width="13.88671875" customWidth="1"/>
    <col min="14343" max="14343" width="8.33203125" customWidth="1"/>
    <col min="14593" max="14593" width="11.33203125" customWidth="1"/>
    <col min="14594" max="14594" width="34.109375" customWidth="1"/>
    <col min="14595" max="14595" width="7" customWidth="1"/>
    <col min="14596" max="14596" width="13.5546875" customWidth="1"/>
    <col min="14597" max="14597" width="15.44140625" customWidth="1"/>
    <col min="14598" max="14598" width="13.88671875" customWidth="1"/>
    <col min="14599" max="14599" width="8.33203125" customWidth="1"/>
    <col min="14849" max="14849" width="11.33203125" customWidth="1"/>
    <col min="14850" max="14850" width="34.109375" customWidth="1"/>
    <col min="14851" max="14851" width="7" customWidth="1"/>
    <col min="14852" max="14852" width="13.5546875" customWidth="1"/>
    <col min="14853" max="14853" width="15.44140625" customWidth="1"/>
    <col min="14854" max="14854" width="13.88671875" customWidth="1"/>
    <col min="14855" max="14855" width="8.33203125" customWidth="1"/>
    <col min="15105" max="15105" width="11.33203125" customWidth="1"/>
    <col min="15106" max="15106" width="34.109375" customWidth="1"/>
    <col min="15107" max="15107" width="7" customWidth="1"/>
    <col min="15108" max="15108" width="13.5546875" customWidth="1"/>
    <col min="15109" max="15109" width="15.44140625" customWidth="1"/>
    <col min="15110" max="15110" width="13.88671875" customWidth="1"/>
    <col min="15111" max="15111" width="8.33203125" customWidth="1"/>
    <col min="15361" max="15361" width="11.33203125" customWidth="1"/>
    <col min="15362" max="15362" width="34.109375" customWidth="1"/>
    <col min="15363" max="15363" width="7" customWidth="1"/>
    <col min="15364" max="15364" width="13.5546875" customWidth="1"/>
    <col min="15365" max="15365" width="15.44140625" customWidth="1"/>
    <col min="15366" max="15366" width="13.88671875" customWidth="1"/>
    <col min="15367" max="15367" width="8.33203125" customWidth="1"/>
    <col min="15617" max="15617" width="11.33203125" customWidth="1"/>
    <col min="15618" max="15618" width="34.109375" customWidth="1"/>
    <col min="15619" max="15619" width="7" customWidth="1"/>
    <col min="15620" max="15620" width="13.5546875" customWidth="1"/>
    <col min="15621" max="15621" width="15.44140625" customWidth="1"/>
    <col min="15622" max="15622" width="13.88671875" customWidth="1"/>
    <col min="15623" max="15623" width="8.33203125" customWidth="1"/>
    <col min="15873" max="15873" width="11.33203125" customWidth="1"/>
    <col min="15874" max="15874" width="34.109375" customWidth="1"/>
    <col min="15875" max="15875" width="7" customWidth="1"/>
    <col min="15876" max="15876" width="13.5546875" customWidth="1"/>
    <col min="15877" max="15877" width="15.44140625" customWidth="1"/>
    <col min="15878" max="15878" width="13.88671875" customWidth="1"/>
    <col min="15879" max="15879" width="8.33203125" customWidth="1"/>
    <col min="16129" max="16129" width="11.33203125" customWidth="1"/>
    <col min="16130" max="16130" width="34.109375" customWidth="1"/>
    <col min="16131" max="16131" width="7" customWidth="1"/>
    <col min="16132" max="16132" width="13.5546875" customWidth="1"/>
    <col min="16133" max="16133" width="15.44140625" customWidth="1"/>
    <col min="16134" max="16134" width="13.88671875" customWidth="1"/>
    <col min="16135" max="16135" width="8.33203125" customWidth="1"/>
  </cols>
  <sheetData>
    <row r="1" spans="1:11" ht="28.5" customHeight="1" x14ac:dyDescent="0.3">
      <c r="B1" s="1" t="s">
        <v>44</v>
      </c>
      <c r="C1" t="s">
        <v>0</v>
      </c>
      <c r="D1" s="2" t="s">
        <v>1</v>
      </c>
      <c r="E1" s="3" t="s">
        <v>2</v>
      </c>
    </row>
    <row r="2" spans="1:11" x14ac:dyDescent="0.3">
      <c r="A2" s="4">
        <v>0.3</v>
      </c>
      <c r="B2" t="s">
        <v>58</v>
      </c>
      <c r="D2" s="5">
        <f>[1]Foglio1!$C$22</f>
        <v>9195.1650000000009</v>
      </c>
      <c r="E2" s="6">
        <f>D2*132.7/100</f>
        <v>12201.983955000002</v>
      </c>
    </row>
    <row r="3" spans="1:11" x14ac:dyDescent="0.3">
      <c r="D3" s="8"/>
      <c r="E3" s="6"/>
    </row>
    <row r="4" spans="1:11" x14ac:dyDescent="0.3">
      <c r="B4" s="3" t="s">
        <v>4</v>
      </c>
      <c r="D4" s="5">
        <f>D2-D3</f>
        <v>9195.1650000000009</v>
      </c>
      <c r="E4" s="6">
        <f>D4*132.7/100</f>
        <v>12201.983955000002</v>
      </c>
    </row>
    <row r="5" spans="1:11" x14ac:dyDescent="0.3">
      <c r="D5" s="7"/>
      <c r="E5" s="6"/>
    </row>
    <row r="6" spans="1:11" x14ac:dyDescent="0.3">
      <c r="A6" s="55">
        <v>0.66666666666666663</v>
      </c>
      <c r="B6" t="s">
        <v>48</v>
      </c>
      <c r="C6" s="9"/>
      <c r="D6" s="7">
        <f>D4*A6</f>
        <v>6130.1100000000006</v>
      </c>
      <c r="E6" s="6">
        <f>D6*132.7/100</f>
        <v>8134.6559699999998</v>
      </c>
      <c r="F6" s="10">
        <f>D6/12.5</f>
        <v>490.40880000000004</v>
      </c>
      <c r="H6" s="10"/>
    </row>
    <row r="7" spans="1:11" x14ac:dyDescent="0.3">
      <c r="A7" s="55">
        <v>0.33333333333333331</v>
      </c>
      <c r="B7" t="s">
        <v>49</v>
      </c>
      <c r="C7" s="9"/>
      <c r="D7" s="7">
        <f>D4*A7</f>
        <v>3065.0550000000003</v>
      </c>
      <c r="E7" s="6">
        <f>D7*132.7/100</f>
        <v>4067.3279849999999</v>
      </c>
      <c r="F7" s="10">
        <f>D7/14.5</f>
        <v>211.38310344827588</v>
      </c>
    </row>
    <row r="8" spans="1:11" x14ac:dyDescent="0.3">
      <c r="E8" s="6"/>
    </row>
    <row r="9" spans="1:11" x14ac:dyDescent="0.3">
      <c r="B9" s="3" t="s">
        <v>7</v>
      </c>
      <c r="D9" s="41">
        <f>D7</f>
        <v>3065.0550000000003</v>
      </c>
      <c r="E9" s="6"/>
    </row>
    <row r="10" spans="1:11" x14ac:dyDescent="0.3">
      <c r="A10" s="11"/>
      <c r="D10" s="43"/>
      <c r="E10" s="6"/>
      <c r="G10" s="10"/>
      <c r="I10" s="39"/>
      <c r="J10" s="39"/>
      <c r="K10" s="54"/>
    </row>
    <row r="11" spans="1:11" x14ac:dyDescent="0.3">
      <c r="A11" s="11"/>
      <c r="B11" s="39" t="s">
        <v>26</v>
      </c>
      <c r="D11" s="40">
        <f>D7-D10</f>
        <v>3065.0550000000003</v>
      </c>
      <c r="E11" s="6"/>
      <c r="G11" s="10"/>
      <c r="I11" s="40"/>
      <c r="J11" s="40"/>
    </row>
    <row r="12" spans="1:11" x14ac:dyDescent="0.3">
      <c r="A12" s="11" t="s">
        <v>8</v>
      </c>
      <c r="D12" s="10">
        <v>845</v>
      </c>
      <c r="E12" s="6">
        <f t="shared" ref="E12:E17" si="0">D12*132.7/100</f>
        <v>1121.3149999999998</v>
      </c>
      <c r="F12" t="s">
        <v>54</v>
      </c>
      <c r="I12" s="10"/>
      <c r="J12" s="10"/>
      <c r="K12" s="10"/>
    </row>
    <row r="13" spans="1:11" x14ac:dyDescent="0.3">
      <c r="A13" s="11" t="s">
        <v>8</v>
      </c>
      <c r="D13" s="10">
        <v>845</v>
      </c>
      <c r="E13" s="6">
        <f t="shared" si="0"/>
        <v>1121.3149999999998</v>
      </c>
      <c r="F13" t="s">
        <v>55</v>
      </c>
      <c r="I13" s="10"/>
      <c r="J13" s="10"/>
      <c r="K13" s="10"/>
    </row>
    <row r="14" spans="1:11" x14ac:dyDescent="0.3">
      <c r="A14" s="11" t="s">
        <v>8</v>
      </c>
      <c r="D14" s="10">
        <v>845</v>
      </c>
      <c r="E14" s="6">
        <f t="shared" si="0"/>
        <v>1121.3149999999998</v>
      </c>
      <c r="F14" t="s">
        <v>64</v>
      </c>
      <c r="G14" s="10"/>
      <c r="I14" s="10"/>
      <c r="J14" s="10"/>
      <c r="K14" s="10"/>
    </row>
    <row r="15" spans="1:11" x14ac:dyDescent="0.3">
      <c r="A15" s="11" t="s">
        <v>8</v>
      </c>
      <c r="D15" s="10">
        <v>120</v>
      </c>
      <c r="E15" s="6">
        <f t="shared" ref="E15" si="1">D15*132.7/100</f>
        <v>159.23999999999998</v>
      </c>
      <c r="F15" t="s">
        <v>57</v>
      </c>
      <c r="G15" s="10"/>
      <c r="I15" s="10"/>
      <c r="J15" s="10"/>
      <c r="K15" s="10"/>
    </row>
    <row r="16" spans="1:11" x14ac:dyDescent="0.3">
      <c r="A16" s="11" t="s">
        <v>8</v>
      </c>
      <c r="D16" s="10">
        <v>410</v>
      </c>
      <c r="E16" s="6">
        <f t="shared" si="0"/>
        <v>544.06999999999994</v>
      </c>
      <c r="F16" t="s">
        <v>56</v>
      </c>
      <c r="I16" s="10"/>
      <c r="J16" s="10"/>
      <c r="K16" s="10"/>
    </row>
    <row r="17" spans="1:11" x14ac:dyDescent="0.3">
      <c r="B17" s="3" t="s">
        <v>27</v>
      </c>
      <c r="C17" s="3"/>
      <c r="D17" s="12">
        <f>SUM(D12:D16)</f>
        <v>3065</v>
      </c>
      <c r="E17" s="13">
        <f t="shared" si="0"/>
        <v>4067.2549999999992</v>
      </c>
      <c r="I17" s="12"/>
      <c r="J17" s="12"/>
      <c r="K17" s="43"/>
    </row>
    <row r="18" spans="1:11" x14ac:dyDescent="0.3">
      <c r="B18" s="3"/>
      <c r="C18" s="3"/>
      <c r="D18" s="12"/>
      <c r="E18" s="13"/>
    </row>
    <row r="19" spans="1:11" x14ac:dyDescent="0.3">
      <c r="E19" s="6"/>
    </row>
    <row r="20" spans="1:11" ht="27.6" x14ac:dyDescent="0.3">
      <c r="B20" s="3" t="s">
        <v>10</v>
      </c>
      <c r="C20" s="52" t="s">
        <v>35</v>
      </c>
      <c r="D20" s="7">
        <f>D6</f>
        <v>6130.1100000000006</v>
      </c>
      <c r="E20" s="6"/>
      <c r="F20" s="3" t="s">
        <v>11</v>
      </c>
    </row>
    <row r="21" spans="1:11" x14ac:dyDescent="0.3">
      <c r="A21" s="11">
        <v>1</v>
      </c>
      <c r="B21" s="14"/>
      <c r="C21">
        <v>46</v>
      </c>
      <c r="D21" s="10">
        <f t="shared" ref="D21:D40" si="2">C21*12.5</f>
        <v>575</v>
      </c>
      <c r="E21" s="6"/>
      <c r="F21" s="15" t="s">
        <v>12</v>
      </c>
      <c r="G21" s="16"/>
    </row>
    <row r="22" spans="1:11" x14ac:dyDescent="0.3">
      <c r="A22" s="11">
        <v>2</v>
      </c>
      <c r="B22" s="14"/>
      <c r="C22">
        <v>46</v>
      </c>
      <c r="D22" s="10">
        <f t="shared" si="2"/>
        <v>575</v>
      </c>
      <c r="E22" s="6"/>
      <c r="F22" s="15" t="s">
        <v>12</v>
      </c>
    </row>
    <row r="23" spans="1:11" x14ac:dyDescent="0.3">
      <c r="A23" s="11">
        <v>3</v>
      </c>
      <c r="B23" s="14"/>
      <c r="C23">
        <v>40</v>
      </c>
      <c r="D23" s="10">
        <f t="shared" si="2"/>
        <v>500</v>
      </c>
      <c r="E23" s="6"/>
      <c r="F23" s="15" t="s">
        <v>14</v>
      </c>
      <c r="G23" s="16" t="s">
        <v>13</v>
      </c>
    </row>
    <row r="24" spans="1:11" x14ac:dyDescent="0.3">
      <c r="A24" s="11">
        <v>4</v>
      </c>
      <c r="B24" s="14"/>
      <c r="C24">
        <v>40</v>
      </c>
      <c r="D24" s="10">
        <f t="shared" si="2"/>
        <v>500</v>
      </c>
      <c r="E24" s="6"/>
      <c r="F24" s="15" t="s">
        <v>14</v>
      </c>
      <c r="G24" s="16" t="s">
        <v>13</v>
      </c>
    </row>
    <row r="25" spans="1:11" x14ac:dyDescent="0.3">
      <c r="A25" s="11">
        <v>5</v>
      </c>
      <c r="B25" s="14"/>
      <c r="C25">
        <v>38</v>
      </c>
      <c r="D25" s="10">
        <f t="shared" si="2"/>
        <v>475</v>
      </c>
      <c r="E25" s="6"/>
      <c r="F25" s="15" t="s">
        <v>29</v>
      </c>
      <c r="G25" s="16"/>
    </row>
    <row r="26" spans="1:11" x14ac:dyDescent="0.3">
      <c r="A26" s="11">
        <v>6</v>
      </c>
      <c r="B26" s="14"/>
      <c r="C26">
        <v>35</v>
      </c>
      <c r="D26" s="10">
        <f t="shared" si="2"/>
        <v>437.5</v>
      </c>
      <c r="E26" s="6"/>
      <c r="F26" s="15" t="s">
        <v>15</v>
      </c>
    </row>
    <row r="27" spans="1:11" x14ac:dyDescent="0.3">
      <c r="A27" s="11">
        <v>7</v>
      </c>
      <c r="B27" s="14"/>
      <c r="C27">
        <v>28</v>
      </c>
      <c r="D27" s="10">
        <f t="shared" si="2"/>
        <v>350</v>
      </c>
      <c r="E27" s="6"/>
      <c r="F27" s="15" t="s">
        <v>15</v>
      </c>
      <c r="G27" s="16" t="s">
        <v>13</v>
      </c>
      <c r="H27" s="9"/>
    </row>
    <row r="28" spans="1:11" x14ac:dyDescent="0.3">
      <c r="A28" s="11">
        <v>8</v>
      </c>
      <c r="B28" s="14"/>
      <c r="C28">
        <v>15</v>
      </c>
      <c r="D28" s="10">
        <f t="shared" si="2"/>
        <v>187.5</v>
      </c>
      <c r="E28" s="6"/>
      <c r="F28" s="15" t="s">
        <v>15</v>
      </c>
      <c r="G28" s="16"/>
    </row>
    <row r="29" spans="1:11" x14ac:dyDescent="0.3">
      <c r="A29" s="11">
        <v>9</v>
      </c>
      <c r="B29" s="14"/>
      <c r="C29">
        <v>22</v>
      </c>
      <c r="D29" s="10">
        <f t="shared" si="2"/>
        <v>275</v>
      </c>
      <c r="E29" s="6"/>
      <c r="F29" s="15" t="s">
        <v>16</v>
      </c>
    </row>
    <row r="30" spans="1:11" x14ac:dyDescent="0.3">
      <c r="A30" s="11">
        <v>10</v>
      </c>
      <c r="B30" s="14"/>
      <c r="C30">
        <v>20</v>
      </c>
      <c r="D30" s="10">
        <f t="shared" si="2"/>
        <v>250</v>
      </c>
      <c r="E30" s="6"/>
      <c r="F30" s="15" t="s">
        <v>16</v>
      </c>
    </row>
    <row r="31" spans="1:11" x14ac:dyDescent="0.3">
      <c r="A31" s="11">
        <v>11</v>
      </c>
      <c r="B31" s="14"/>
      <c r="C31">
        <v>24</v>
      </c>
      <c r="D31" s="10">
        <f t="shared" si="2"/>
        <v>300</v>
      </c>
      <c r="E31" s="6"/>
      <c r="F31" s="15" t="s">
        <v>17</v>
      </c>
      <c r="G31" s="16" t="s">
        <v>13</v>
      </c>
    </row>
    <row r="32" spans="1:11" x14ac:dyDescent="0.3">
      <c r="A32" s="11">
        <v>12</v>
      </c>
      <c r="B32" s="14"/>
      <c r="C32">
        <v>24</v>
      </c>
      <c r="D32" s="10">
        <f t="shared" si="2"/>
        <v>300</v>
      </c>
      <c r="E32" s="6"/>
      <c r="F32" s="15" t="s">
        <v>17</v>
      </c>
    </row>
    <row r="33" spans="1:7" x14ac:dyDescent="0.3">
      <c r="A33" s="11">
        <v>13</v>
      </c>
      <c r="C33" s="42">
        <v>12</v>
      </c>
      <c r="D33" s="10">
        <f t="shared" si="2"/>
        <v>150</v>
      </c>
      <c r="E33" s="6"/>
      <c r="F33" s="15" t="s">
        <v>17</v>
      </c>
    </row>
    <row r="34" spans="1:7" x14ac:dyDescent="0.3">
      <c r="A34" s="11">
        <v>14</v>
      </c>
      <c r="B34" s="14"/>
      <c r="C34">
        <v>28</v>
      </c>
      <c r="D34" s="10">
        <f t="shared" si="2"/>
        <v>350</v>
      </c>
      <c r="E34" s="6"/>
      <c r="F34" s="15" t="s">
        <v>17</v>
      </c>
    </row>
    <row r="35" spans="1:7" x14ac:dyDescent="0.3">
      <c r="A35" s="11">
        <v>15</v>
      </c>
      <c r="C35" s="42">
        <v>10</v>
      </c>
      <c r="D35" s="10">
        <f t="shared" si="2"/>
        <v>125</v>
      </c>
      <c r="E35" s="6"/>
      <c r="F35" s="15" t="s">
        <v>17</v>
      </c>
    </row>
    <row r="36" spans="1:7" x14ac:dyDescent="0.3">
      <c r="A36" s="11">
        <v>16</v>
      </c>
      <c r="C36" s="42">
        <v>16</v>
      </c>
      <c r="D36" s="10">
        <f t="shared" si="2"/>
        <v>200</v>
      </c>
      <c r="E36" s="6"/>
      <c r="F36" s="15" t="s">
        <v>15</v>
      </c>
    </row>
    <row r="37" spans="1:7" x14ac:dyDescent="0.3">
      <c r="A37" s="11">
        <v>17</v>
      </c>
      <c r="B37" s="14"/>
      <c r="C37" s="42">
        <v>14</v>
      </c>
      <c r="D37" s="10">
        <f t="shared" si="2"/>
        <v>175</v>
      </c>
      <c r="E37" s="6"/>
      <c r="F37" s="15" t="s">
        <v>47</v>
      </c>
    </row>
    <row r="38" spans="1:7" x14ac:dyDescent="0.3">
      <c r="A38" s="11">
        <v>18</v>
      </c>
      <c r="C38" s="42">
        <v>14</v>
      </c>
      <c r="D38" s="10">
        <f t="shared" si="2"/>
        <v>175</v>
      </c>
      <c r="E38" s="6"/>
      <c r="F38" s="15" t="s">
        <v>45</v>
      </c>
    </row>
    <row r="39" spans="1:7" x14ac:dyDescent="0.3">
      <c r="A39" s="11">
        <v>19</v>
      </c>
      <c r="C39" s="42">
        <v>14</v>
      </c>
      <c r="D39" s="10">
        <f t="shared" si="2"/>
        <v>175</v>
      </c>
      <c r="E39" s="6"/>
      <c r="F39" s="15" t="s">
        <v>45</v>
      </c>
    </row>
    <row r="40" spans="1:7" x14ac:dyDescent="0.3">
      <c r="A40" s="11">
        <v>20</v>
      </c>
      <c r="B40" s="39"/>
      <c r="C40" s="42">
        <v>4</v>
      </c>
      <c r="D40" s="10">
        <f t="shared" si="2"/>
        <v>50</v>
      </c>
      <c r="E40" s="6"/>
      <c r="F40" s="15" t="s">
        <v>46</v>
      </c>
    </row>
    <row r="42" spans="1:7" x14ac:dyDescent="0.3">
      <c r="B42" s="3" t="s">
        <v>9</v>
      </c>
      <c r="C42" s="3">
        <f>SUM(C21:C41)</f>
        <v>490</v>
      </c>
      <c r="D42" s="17">
        <f>SUM(D21:D41)</f>
        <v>6125</v>
      </c>
      <c r="E42" s="13">
        <f>D42*132.7/100</f>
        <v>8127.8749999999991</v>
      </c>
    </row>
    <row r="43" spans="1:7" x14ac:dyDescent="0.3">
      <c r="B43" s="3"/>
      <c r="C43" s="3"/>
      <c r="D43" s="17"/>
    </row>
    <row r="44" spans="1:7" x14ac:dyDescent="0.3">
      <c r="B44" t="s">
        <v>18</v>
      </c>
      <c r="D44" s="44">
        <f>D17+D42</f>
        <v>9190</v>
      </c>
      <c r="E44" s="18">
        <f>D44*132.7/100</f>
        <v>12195.13</v>
      </c>
    </row>
    <row r="45" spans="1:7" ht="36.75" customHeight="1" x14ac:dyDescent="0.3">
      <c r="A45" s="19" t="s">
        <v>28</v>
      </c>
      <c r="B45" s="20" t="s">
        <v>19</v>
      </c>
      <c r="D45" s="2" t="s">
        <v>1</v>
      </c>
      <c r="E45" s="3" t="s">
        <v>2</v>
      </c>
    </row>
    <row r="46" spans="1:7" ht="23.25" customHeight="1" x14ac:dyDescent="0.3">
      <c r="B46" s="21" t="s">
        <v>50</v>
      </c>
      <c r="C46" s="22"/>
      <c r="D46" s="23"/>
      <c r="E46" s="24">
        <f>D46*132.7/100</f>
        <v>0</v>
      </c>
    </row>
    <row r="47" spans="1:7" ht="25.5" customHeight="1" x14ac:dyDescent="0.3">
      <c r="A47" s="25"/>
      <c r="B47" s="21" t="s">
        <v>51</v>
      </c>
      <c r="C47" s="22"/>
      <c r="D47" s="26"/>
      <c r="E47" s="24">
        <f>D47*132.7/100</f>
        <v>0</v>
      </c>
    </row>
    <row r="48" spans="1:7" ht="22.5" customHeight="1" x14ac:dyDescent="0.3">
      <c r="A48" s="25"/>
      <c r="B48" s="2" t="s">
        <v>20</v>
      </c>
      <c r="C48" s="27"/>
      <c r="D48" s="28">
        <f>'[2]MOF 20-21 + Economie'!$F$15</f>
        <v>2283.1951770911837</v>
      </c>
      <c r="E48" s="29">
        <f>D48*132.7/100</f>
        <v>3029.8000000000006</v>
      </c>
      <c r="F48" s="18">
        <f>D48/3</f>
        <v>761.06505903039454</v>
      </c>
      <c r="G48" s="18">
        <f>F48/14.5</f>
        <v>52.487245450372036</v>
      </c>
    </row>
    <row r="49" spans="1:11" ht="30.6" customHeight="1" x14ac:dyDescent="0.3">
      <c r="B49" s="30" t="s">
        <v>25</v>
      </c>
      <c r="D49" s="27">
        <f>SUM(D48:D48)</f>
        <v>2283.1951770911837</v>
      </c>
      <c r="E49" s="29">
        <f>D49*132.7/100</f>
        <v>3029.8000000000006</v>
      </c>
      <c r="F49" t="s">
        <v>3</v>
      </c>
    </row>
    <row r="50" spans="1:11" x14ac:dyDescent="0.3">
      <c r="B50" s="21"/>
      <c r="D50" s="17"/>
      <c r="E50" s="17"/>
    </row>
    <row r="51" spans="1:11" x14ac:dyDescent="0.3">
      <c r="A51" s="56">
        <v>0.33333333333333331</v>
      </c>
      <c r="B51" s="21" t="s">
        <v>6</v>
      </c>
      <c r="D51" s="38">
        <f>D49/3*1</f>
        <v>761.06505903039454</v>
      </c>
      <c r="E51" s="17"/>
      <c r="F51" s="10">
        <f>D51/14.5</f>
        <v>52.487245450372036</v>
      </c>
    </row>
    <row r="52" spans="1:11" x14ac:dyDescent="0.3">
      <c r="A52" s="56">
        <v>0.66666666666666663</v>
      </c>
      <c r="B52" s="21" t="s">
        <v>5</v>
      </c>
      <c r="D52" s="12">
        <f>D49/3*2</f>
        <v>1522.1301180607891</v>
      </c>
      <c r="E52" s="17"/>
      <c r="F52" s="10">
        <f>D52/12.5</f>
        <v>121.77040944486312</v>
      </c>
    </row>
    <row r="53" spans="1:11" ht="24" customHeight="1" x14ac:dyDescent="0.3">
      <c r="A53" s="25"/>
      <c r="B53" s="31"/>
      <c r="C53" s="12" t="s">
        <v>21</v>
      </c>
      <c r="D53" s="28"/>
      <c r="E53" s="17"/>
      <c r="F53" s="2" t="s">
        <v>22</v>
      </c>
      <c r="I53" s="18"/>
    </row>
    <row r="54" spans="1:11" ht="39" customHeight="1" x14ac:dyDescent="0.3">
      <c r="A54" s="25">
        <v>14.5</v>
      </c>
      <c r="C54" s="32">
        <f>D54/A54</f>
        <v>17.379310344827587</v>
      </c>
      <c r="D54" s="10">
        <v>252</v>
      </c>
      <c r="E54" s="33">
        <f>D54*132.7/100</f>
        <v>334.40399999999994</v>
      </c>
      <c r="F54" s="11" t="s">
        <v>23</v>
      </c>
      <c r="G54">
        <v>1</v>
      </c>
      <c r="I54" s="51" t="s">
        <v>43</v>
      </c>
      <c r="J54" s="34"/>
      <c r="K54" s="18"/>
    </row>
    <row r="55" spans="1:11" ht="24.6" x14ac:dyDescent="0.3">
      <c r="A55" s="11"/>
      <c r="C55" s="32">
        <f>D55/A54</f>
        <v>17.379310344827587</v>
      </c>
      <c r="D55" s="10">
        <v>252</v>
      </c>
      <c r="E55" s="33">
        <f>D55*132.7/100</f>
        <v>334.40399999999994</v>
      </c>
      <c r="F55" s="11" t="s">
        <v>23</v>
      </c>
      <c r="G55">
        <v>2</v>
      </c>
      <c r="I55" s="51" t="s">
        <v>52</v>
      </c>
    </row>
    <row r="56" spans="1:11" ht="24.6" x14ac:dyDescent="0.3">
      <c r="A56" s="11"/>
      <c r="B56" s="31"/>
      <c r="C56" s="32">
        <f>D56/A54</f>
        <v>17.379310344827587</v>
      </c>
      <c r="D56" s="10">
        <v>252</v>
      </c>
      <c r="E56" s="33">
        <f>D56*132.7/100</f>
        <v>334.40399999999994</v>
      </c>
      <c r="F56" s="11" t="s">
        <v>23</v>
      </c>
      <c r="G56">
        <v>3</v>
      </c>
      <c r="I56" s="51" t="s">
        <v>40</v>
      </c>
    </row>
    <row r="57" spans="1:11" x14ac:dyDescent="0.3">
      <c r="A57" s="11"/>
      <c r="B57" s="31"/>
      <c r="C57" s="35">
        <f>SUM(C54:C56)</f>
        <v>52.137931034482762</v>
      </c>
      <c r="D57" s="17">
        <f>SUM(D54:D56)</f>
        <v>756</v>
      </c>
      <c r="E57" s="33">
        <f>SUM(E54:E56)</f>
        <v>1003.2119999999998</v>
      </c>
      <c r="F57" s="11"/>
    </row>
    <row r="58" spans="1:11" x14ac:dyDescent="0.3">
      <c r="A58" s="11"/>
      <c r="B58" s="31"/>
      <c r="C58" s="35"/>
      <c r="D58" s="17"/>
      <c r="E58" s="33"/>
      <c r="F58" s="11"/>
      <c r="J58" s="53"/>
    </row>
    <row r="59" spans="1:11" ht="28.8" x14ac:dyDescent="0.3">
      <c r="A59" s="11"/>
      <c r="C59" s="48" t="s">
        <v>35</v>
      </c>
      <c r="D59" s="10"/>
      <c r="E59" s="33"/>
      <c r="F59" s="11"/>
    </row>
    <row r="60" spans="1:11" ht="12.9" customHeight="1" x14ac:dyDescent="0.3">
      <c r="A60" s="25">
        <v>12.5</v>
      </c>
      <c r="B60" s="31"/>
      <c r="C60" s="10">
        <v>12</v>
      </c>
      <c r="D60" s="10">
        <f t="shared" ref="D60:D73" si="3">C60*12.5</f>
        <v>150</v>
      </c>
      <c r="E60" s="33">
        <f t="shared" ref="E60:E68" si="4">D60*132.7/100</f>
        <v>199.05</v>
      </c>
      <c r="F60" s="11" t="s">
        <v>23</v>
      </c>
      <c r="G60">
        <v>1</v>
      </c>
      <c r="H60" s="45" t="s">
        <v>60</v>
      </c>
      <c r="I60" s="46" t="s">
        <v>61</v>
      </c>
      <c r="J60" s="34"/>
      <c r="K60" s="36"/>
    </row>
    <row r="61" spans="1:11" ht="12.9" customHeight="1" x14ac:dyDescent="0.3">
      <c r="A61" s="25"/>
      <c r="B61" s="31"/>
      <c r="C61" s="10">
        <v>12</v>
      </c>
      <c r="D61" s="10">
        <f t="shared" si="3"/>
        <v>150</v>
      </c>
      <c r="E61" s="33">
        <f t="shared" si="4"/>
        <v>199.05</v>
      </c>
      <c r="F61" s="11" t="s">
        <v>23</v>
      </c>
      <c r="G61">
        <v>2</v>
      </c>
      <c r="H61" s="45" t="s">
        <v>60</v>
      </c>
      <c r="I61" s="46" t="s">
        <v>61</v>
      </c>
      <c r="J61" s="34"/>
      <c r="K61" s="36"/>
    </row>
    <row r="62" spans="1:11" x14ac:dyDescent="0.3">
      <c r="C62" s="32">
        <v>11</v>
      </c>
      <c r="D62" s="10">
        <f t="shared" si="3"/>
        <v>137.5</v>
      </c>
      <c r="E62" s="33">
        <f>D62*132.7/100</f>
        <v>182.46250000000001</v>
      </c>
      <c r="F62" s="11" t="s">
        <v>23</v>
      </c>
      <c r="G62">
        <v>3</v>
      </c>
      <c r="H62" s="45" t="s">
        <v>60</v>
      </c>
      <c r="I62" s="46" t="s">
        <v>30</v>
      </c>
    </row>
    <row r="63" spans="1:11" x14ac:dyDescent="0.3">
      <c r="B63" s="31"/>
      <c r="C63" s="32">
        <v>11</v>
      </c>
      <c r="D63" s="10">
        <f t="shared" si="3"/>
        <v>137.5</v>
      </c>
      <c r="E63" s="33">
        <f>D63*132.7/100</f>
        <v>182.46250000000001</v>
      </c>
      <c r="F63" s="11" t="s">
        <v>23</v>
      </c>
      <c r="G63">
        <v>4</v>
      </c>
      <c r="H63" s="45" t="s">
        <v>60</v>
      </c>
      <c r="I63" s="46" t="s">
        <v>62</v>
      </c>
    </row>
    <row r="64" spans="1:11" x14ac:dyDescent="0.3">
      <c r="C64" s="32">
        <v>11</v>
      </c>
      <c r="D64" s="10">
        <f t="shared" si="3"/>
        <v>137.5</v>
      </c>
      <c r="E64" s="33">
        <f>D64*132.7/100</f>
        <v>182.46250000000001</v>
      </c>
      <c r="F64" s="11" t="s">
        <v>23</v>
      </c>
      <c r="G64">
        <v>5</v>
      </c>
      <c r="H64" s="45" t="s">
        <v>60</v>
      </c>
      <c r="I64" s="46" t="s">
        <v>63</v>
      </c>
    </row>
    <row r="65" spans="1:9" x14ac:dyDescent="0.3">
      <c r="C65" s="32">
        <v>11</v>
      </c>
      <c r="D65" s="10">
        <f t="shared" si="3"/>
        <v>137.5</v>
      </c>
      <c r="E65" s="33">
        <f t="shared" si="4"/>
        <v>182.46250000000001</v>
      </c>
      <c r="F65" s="11" t="s">
        <v>23</v>
      </c>
      <c r="G65">
        <v>6</v>
      </c>
      <c r="H65" s="45" t="s">
        <v>60</v>
      </c>
      <c r="I65" s="46" t="s">
        <v>30</v>
      </c>
    </row>
    <row r="66" spans="1:9" x14ac:dyDescent="0.3">
      <c r="A66" s="11"/>
      <c r="C66" s="32">
        <v>11</v>
      </c>
      <c r="D66" s="10">
        <f t="shared" si="3"/>
        <v>137.5</v>
      </c>
      <c r="E66" s="33">
        <f t="shared" si="4"/>
        <v>182.46250000000001</v>
      </c>
      <c r="F66" s="11" t="s">
        <v>23</v>
      </c>
      <c r="G66">
        <v>7</v>
      </c>
      <c r="H66" s="45" t="s">
        <v>60</v>
      </c>
      <c r="I66" s="46" t="s">
        <v>30</v>
      </c>
    </row>
    <row r="67" spans="1:9" x14ac:dyDescent="0.3">
      <c r="A67" s="11"/>
      <c r="C67" s="32">
        <v>6</v>
      </c>
      <c r="D67" s="10">
        <f t="shared" si="3"/>
        <v>75</v>
      </c>
      <c r="E67" s="33">
        <f t="shared" si="4"/>
        <v>99.525000000000006</v>
      </c>
      <c r="F67" s="11" t="s">
        <v>23</v>
      </c>
      <c r="G67">
        <v>8</v>
      </c>
      <c r="H67" t="s">
        <v>59</v>
      </c>
      <c r="I67" s="46" t="s">
        <v>53</v>
      </c>
    </row>
    <row r="68" spans="1:9" x14ac:dyDescent="0.3">
      <c r="A68" s="11"/>
      <c r="C68" s="10">
        <v>6</v>
      </c>
      <c r="D68" s="10">
        <f t="shared" si="3"/>
        <v>75</v>
      </c>
      <c r="E68" s="33">
        <f t="shared" si="4"/>
        <v>99.525000000000006</v>
      </c>
      <c r="F68" s="11" t="s">
        <v>23</v>
      </c>
      <c r="G68">
        <v>9</v>
      </c>
      <c r="H68" t="s">
        <v>59</v>
      </c>
      <c r="I68" s="46" t="s">
        <v>41</v>
      </c>
    </row>
    <row r="69" spans="1:9" x14ac:dyDescent="0.3">
      <c r="A69" s="11"/>
      <c r="C69" s="10">
        <v>6</v>
      </c>
      <c r="D69" s="10">
        <f t="shared" si="3"/>
        <v>75</v>
      </c>
      <c r="E69" s="33">
        <f t="shared" ref="E69:E72" si="5">D69*132.7/100</f>
        <v>99.525000000000006</v>
      </c>
      <c r="F69" s="11" t="s">
        <v>23</v>
      </c>
      <c r="G69">
        <v>10</v>
      </c>
      <c r="H69" t="s">
        <v>59</v>
      </c>
      <c r="I69" s="46" t="s">
        <v>41</v>
      </c>
    </row>
    <row r="70" spans="1:9" x14ac:dyDescent="0.3">
      <c r="A70" s="11"/>
      <c r="C70" s="10">
        <v>6</v>
      </c>
      <c r="D70" s="10">
        <f t="shared" si="3"/>
        <v>75</v>
      </c>
      <c r="E70" s="33">
        <f t="shared" si="5"/>
        <v>99.525000000000006</v>
      </c>
      <c r="F70" s="11" t="s">
        <v>23</v>
      </c>
      <c r="G70">
        <v>11</v>
      </c>
      <c r="H70" t="s">
        <v>59</v>
      </c>
      <c r="I70" s="46" t="s">
        <v>41</v>
      </c>
    </row>
    <row r="71" spans="1:9" x14ac:dyDescent="0.3">
      <c r="A71" s="11"/>
      <c r="C71" s="10">
        <v>6</v>
      </c>
      <c r="D71" s="10">
        <f t="shared" si="3"/>
        <v>75</v>
      </c>
      <c r="E71" s="33">
        <f t="shared" si="5"/>
        <v>99.525000000000006</v>
      </c>
      <c r="F71" s="11" t="s">
        <v>23</v>
      </c>
      <c r="G71">
        <v>12</v>
      </c>
      <c r="H71" t="s">
        <v>59</v>
      </c>
      <c r="I71" s="46" t="s">
        <v>41</v>
      </c>
    </row>
    <row r="72" spans="1:9" x14ac:dyDescent="0.3">
      <c r="A72" s="11"/>
      <c r="C72" s="10">
        <v>6</v>
      </c>
      <c r="D72" s="10">
        <f t="shared" si="3"/>
        <v>75</v>
      </c>
      <c r="E72" s="33">
        <f t="shared" si="5"/>
        <v>99.525000000000006</v>
      </c>
      <c r="F72" s="11" t="s">
        <v>23</v>
      </c>
      <c r="G72">
        <v>13</v>
      </c>
      <c r="H72" t="s">
        <v>59</v>
      </c>
      <c r="I72" s="46" t="s">
        <v>41</v>
      </c>
    </row>
    <row r="73" spans="1:9" x14ac:dyDescent="0.3">
      <c r="A73" s="11"/>
      <c r="C73" s="10">
        <v>6</v>
      </c>
      <c r="D73" s="10">
        <f t="shared" si="3"/>
        <v>75</v>
      </c>
      <c r="E73" s="33">
        <f t="shared" ref="E73" si="6">D73*132.7/100</f>
        <v>99.525000000000006</v>
      </c>
      <c r="F73" s="11" t="s">
        <v>23</v>
      </c>
      <c r="G73">
        <v>14</v>
      </c>
      <c r="H73" t="s">
        <v>59</v>
      </c>
      <c r="I73" s="46" t="s">
        <v>41</v>
      </c>
    </row>
    <row r="74" spans="1:9" x14ac:dyDescent="0.3">
      <c r="A74" s="11"/>
      <c r="C74" s="10"/>
      <c r="D74" s="10"/>
      <c r="E74" s="33"/>
      <c r="F74" s="11" t="s">
        <v>24</v>
      </c>
      <c r="I74" s="46" t="s">
        <v>41</v>
      </c>
    </row>
    <row r="75" spans="1:9" x14ac:dyDescent="0.3">
      <c r="A75" s="11"/>
      <c r="B75" s="37"/>
      <c r="C75" s="10"/>
      <c r="D75" s="10"/>
      <c r="E75" s="33"/>
      <c r="F75" s="11" t="s">
        <v>24</v>
      </c>
      <c r="I75" s="46" t="s">
        <v>42</v>
      </c>
    </row>
    <row r="76" spans="1:9" x14ac:dyDescent="0.3">
      <c r="A76" s="11"/>
      <c r="C76" s="10"/>
      <c r="D76" s="10"/>
      <c r="E76" s="33"/>
      <c r="F76" s="11" t="s">
        <v>24</v>
      </c>
      <c r="I76" s="46" t="s">
        <v>42</v>
      </c>
    </row>
    <row r="77" spans="1:9" x14ac:dyDescent="0.3">
      <c r="C77" s="10"/>
      <c r="D77" s="10"/>
      <c r="E77" s="33"/>
      <c r="F77" s="11" t="s">
        <v>24</v>
      </c>
      <c r="I77" s="46" t="s">
        <v>31</v>
      </c>
    </row>
    <row r="78" spans="1:9" x14ac:dyDescent="0.3">
      <c r="C78" s="10">
        <f>SUM(C60:C77)</f>
        <v>121</v>
      </c>
      <c r="D78" s="17">
        <f>SUM(D60:D77)</f>
        <v>1512.5</v>
      </c>
      <c r="E78" s="33">
        <f>D57+D78</f>
        <v>2268.5</v>
      </c>
      <c r="F78" s="11"/>
    </row>
    <row r="79" spans="1:9" x14ac:dyDescent="0.3">
      <c r="C79" s="10"/>
      <c r="D79" s="17"/>
      <c r="E79" s="33"/>
      <c r="F79" s="11"/>
    </row>
    <row r="80" spans="1:9" ht="25.35" customHeight="1" x14ac:dyDescent="0.3">
      <c r="A80" s="57" t="s">
        <v>32</v>
      </c>
      <c r="B80" s="57"/>
      <c r="C80" s="57"/>
      <c r="D80" s="57"/>
      <c r="E80" s="57"/>
      <c r="F80" s="57"/>
      <c r="G80" s="57"/>
      <c r="H80" s="57"/>
      <c r="I80" s="57"/>
    </row>
    <row r="81" spans="1:9" x14ac:dyDescent="0.3">
      <c r="D81" s="10"/>
    </row>
    <row r="82" spans="1:9" x14ac:dyDescent="0.3">
      <c r="D82" s="49" t="s">
        <v>36</v>
      </c>
      <c r="E82" s="50" t="s">
        <v>37</v>
      </c>
      <c r="F82" s="50" t="s">
        <v>38</v>
      </c>
    </row>
    <row r="83" spans="1:9" x14ac:dyDescent="0.3">
      <c r="B83" s="39" t="s">
        <v>33</v>
      </c>
      <c r="D83" s="47">
        <f>D17+D42</f>
        <v>9190</v>
      </c>
      <c r="E83" s="9">
        <f>D4</f>
        <v>9195.1650000000009</v>
      </c>
      <c r="F83" s="47">
        <f>E83-D83</f>
        <v>5.1650000000008731</v>
      </c>
    </row>
    <row r="84" spans="1:9" x14ac:dyDescent="0.3">
      <c r="B84" s="39" t="s">
        <v>34</v>
      </c>
      <c r="D84" s="47">
        <f>D57+D78</f>
        <v>2268.5</v>
      </c>
      <c r="E84" s="18">
        <f>D48</f>
        <v>2283.1951770911837</v>
      </c>
      <c r="F84" s="47">
        <f>E84-D84</f>
        <v>14.695177091183723</v>
      </c>
    </row>
    <row r="86" spans="1:9" ht="60" customHeight="1" x14ac:dyDescent="0.3">
      <c r="A86" s="58" t="s">
        <v>39</v>
      </c>
      <c r="B86" s="58"/>
      <c r="C86" s="58"/>
      <c r="D86" s="58"/>
      <c r="E86" s="58"/>
      <c r="F86" s="58"/>
      <c r="G86" s="58"/>
      <c r="H86" s="58"/>
      <c r="I86" s="58"/>
    </row>
  </sheetData>
  <sortState ref="A22:G37">
    <sortCondition ref="A22"/>
  </sortState>
  <mergeCells count="2">
    <mergeCell ref="A80:I80"/>
    <mergeCell ref="A86:I86"/>
  </mergeCells>
  <printOptions gridLines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&amp;C&amp;"-,Grassetto"&amp;12FIS E INCARICHI SPECIFICI ATA A.S.2020/21&amp;R&amp;"-,Grassetto"&amp;12Allegato 6</oddHeader>
    <oddFooter>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direttore</dc:creator>
  <cp:lastModifiedBy>direttore</cp:lastModifiedBy>
  <cp:lastPrinted>2021-02-25T12:57:36Z</cp:lastPrinted>
  <dcterms:created xsi:type="dcterms:W3CDTF">2017-02-03T13:39:10Z</dcterms:created>
  <dcterms:modified xsi:type="dcterms:W3CDTF">2021-05-03T13:11:32Z</dcterms:modified>
</cp:coreProperties>
</file>