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3"/>
  </bookViews>
  <sheets>
    <sheet name="toner e cartucce" sheetId="1" r:id="rId1"/>
    <sheet name="Foglio2" sheetId="2" r:id="rId2"/>
    <sheet name="Foglio3" sheetId="3" r:id="rId3"/>
    <sheet name="prospetto ufficiale" sheetId="4" r:id="rId4"/>
    <sheet name="acquisto fondi ass montebello" sheetId="5" r:id="rId5"/>
  </sheets>
  <definedNames>
    <definedName name="_xlnm.Print_Area" localSheetId="4">'acquisto fondi ass montebello'!$A$2:$F$12</definedName>
    <definedName name="_xlnm.Print_Area" localSheetId="3">'prospetto ufficiale'!$A$2:$S$30</definedName>
    <definedName name="_xlnm.Print_Area" localSheetId="0">'toner e cartucce'!$A$2:$S$18</definedName>
  </definedNames>
  <calcPr fullCalcOnLoad="1"/>
</workbook>
</file>

<file path=xl/sharedStrings.xml><?xml version="1.0" encoding="utf-8"?>
<sst xmlns="http://schemas.openxmlformats.org/spreadsheetml/2006/main" count="251" uniqueCount="97">
  <si>
    <t>PRINK</t>
  </si>
  <si>
    <t>Q.TA'</t>
  </si>
  <si>
    <t>REFILL</t>
  </si>
  <si>
    <t>PUNTO CART</t>
  </si>
  <si>
    <t>REFILL Caratteristiche</t>
  </si>
  <si>
    <t>PRINK Caratteristiche</t>
  </si>
  <si>
    <t>TOTALE</t>
  </si>
  <si>
    <t>DESCRIZIONE</t>
  </si>
  <si>
    <t>prezzo unitario</t>
  </si>
  <si>
    <t>prezzo totale con iva</t>
  </si>
  <si>
    <t>N. PEZZI</t>
  </si>
  <si>
    <t>CARTUCCE ORIGINALI</t>
  </si>
  <si>
    <t xml:space="preserve">Cartucce  per stampante hp officejet 6700 premium nero </t>
  </si>
  <si>
    <t>Cartucce  per stampante hp officejet 6700 premium colori</t>
  </si>
  <si>
    <t>Cartucce per stampante Canon pixma  540 nero</t>
  </si>
  <si>
    <t>Cartucce per stampante Canon pixma  540 colori</t>
  </si>
  <si>
    <t>Cartucce per stampante EPSON Stilus photo r 220 nero</t>
  </si>
  <si>
    <t>Cartucce per stampante EPSON Stilus photo r 220 colori</t>
  </si>
  <si>
    <t>SISTERS</t>
  </si>
  <si>
    <t>prezzo unitario con iva</t>
  </si>
  <si>
    <t>932 xl</t>
  </si>
  <si>
    <t>933xl ciano magenta giallo</t>
  </si>
  <si>
    <t>540 19 ml</t>
  </si>
  <si>
    <t>Cartucce per  stampante hp officejet 4500 nero</t>
  </si>
  <si>
    <t>Cartucce per  stampante hp officejet 4500 a colori</t>
  </si>
  <si>
    <t>901 4 ml</t>
  </si>
  <si>
    <t>901 3 ml ciano magenta giallo</t>
  </si>
  <si>
    <t xml:space="preserve">Cartucce per stampante hp officejet 5740 nero </t>
  </si>
  <si>
    <t>Cartucce per stampante hp officejet 5740  a colori</t>
  </si>
  <si>
    <t xml:space="preserve">62 xl </t>
  </si>
  <si>
    <t xml:space="preserve">62xl </t>
  </si>
  <si>
    <t>481 13 ml</t>
  </si>
  <si>
    <t xml:space="preserve">482 483 484 485 486 colori 13 ml </t>
  </si>
  <si>
    <t>PUNTO CART CARATTERISTICHE</t>
  </si>
  <si>
    <t>932 XL</t>
  </si>
  <si>
    <t>540 MG 3150</t>
  </si>
  <si>
    <t>521 ciano magenta giallo 9 ml</t>
  </si>
  <si>
    <t xml:space="preserve">541 colori </t>
  </si>
  <si>
    <t>901 tricromia</t>
  </si>
  <si>
    <t xml:space="preserve">hp 338 </t>
  </si>
  <si>
    <t>hp 343</t>
  </si>
  <si>
    <t>to 481</t>
  </si>
  <si>
    <t>482 483 484 485 486 colori piccolo</t>
  </si>
  <si>
    <t>932 0,4 k</t>
  </si>
  <si>
    <t xml:space="preserve">540 9 ml </t>
  </si>
  <si>
    <t>521 multipack 3 colori</t>
  </si>
  <si>
    <t xml:space="preserve">2 cartucce nero + 3 colori 901 </t>
  </si>
  <si>
    <t xml:space="preserve">multipack nero + 3 colori hp 62 </t>
  </si>
  <si>
    <t>rx 500</t>
  </si>
  <si>
    <t xml:space="preserve"> multipack 6 3 colori </t>
  </si>
  <si>
    <t>SISTERS CARATTERISTICHE</t>
  </si>
  <si>
    <t>933 XL TRE COLORI</t>
  </si>
  <si>
    <t>540 XL</t>
  </si>
  <si>
    <t>541 COLORE</t>
  </si>
  <si>
    <t>901 COLORI</t>
  </si>
  <si>
    <t xml:space="preserve">N. 62 </t>
  </si>
  <si>
    <t>N. 62 COLORI</t>
  </si>
  <si>
    <t>TO 481</t>
  </si>
  <si>
    <t>R 220 COLORI</t>
  </si>
  <si>
    <r>
      <t xml:space="preserve">PROSPETTO COMPARATIVO  
</t>
    </r>
    <r>
      <rPr>
        <sz val="14"/>
        <rFont val="Arial"/>
        <family val="2"/>
      </rPr>
      <t>Rif. richiesta di preventivo prot. n. 673 C14 del 06/02/2016</t>
    </r>
  </si>
  <si>
    <t>CODICI</t>
  </si>
  <si>
    <t>CN053AE</t>
  </si>
  <si>
    <t>CN054AE-55AE-56AE</t>
  </si>
  <si>
    <t>5225B005</t>
  </si>
  <si>
    <t>5227B005</t>
  </si>
  <si>
    <t>CC653AE</t>
  </si>
  <si>
    <t>CC656AE</t>
  </si>
  <si>
    <t>C8765EE</t>
  </si>
  <si>
    <t>C8766EE</t>
  </si>
  <si>
    <t>C13T04814010</t>
  </si>
  <si>
    <t>C13T04814010 482-483-484-485-486</t>
  </si>
  <si>
    <t>CN053A</t>
  </si>
  <si>
    <t>CN054A-55A-56A</t>
  </si>
  <si>
    <t>C2P06A</t>
  </si>
  <si>
    <t>C2P04A</t>
  </si>
  <si>
    <t>TO48140</t>
  </si>
  <si>
    <t>TO48240-484-485-486-483</t>
  </si>
  <si>
    <t>CANPGI520BK</t>
  </si>
  <si>
    <t>CANCLI521C-M-Y</t>
  </si>
  <si>
    <t>C2P05AE</t>
  </si>
  <si>
    <t xml:space="preserve">C2P07AE </t>
  </si>
  <si>
    <t>TO48240-483-484-485-486</t>
  </si>
  <si>
    <t>CODICE</t>
  </si>
  <si>
    <t>CN057AE</t>
  </si>
  <si>
    <t>933 xl multipack 75 FOGLI A4</t>
  </si>
  <si>
    <t>CLI521BK</t>
  </si>
  <si>
    <t>CLI521C/M/Y</t>
  </si>
  <si>
    <t>C2P04AE</t>
  </si>
  <si>
    <t>TO4874020</t>
  </si>
  <si>
    <t>N. 62 XL</t>
  </si>
  <si>
    <t>N. 62 XL COLORI</t>
  </si>
  <si>
    <t>901 700 PAGINE</t>
  </si>
  <si>
    <t>CC654AE</t>
  </si>
  <si>
    <t>901 XL</t>
  </si>
  <si>
    <t xml:space="preserve">Per il criterio dell'offerta economicamente più vantaggiosa l'acquisto si affida  alla Ditta Punto Cart per le cartucce richieste dalla Scuola Sec. 1° Valsalva e la Scuola Primaria Pelloni tabanelli per il funzionamento didattico; 
</t>
  </si>
  <si>
    <t>Alla Ditta Sisters si acquistano le cartucce per il laboratorio del Parco Didattico Montebello.</t>
  </si>
  <si>
    <t>Imola, 01/03/2016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</si>
</sst>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0;[Red]#,##0.00"/>
    <numFmt numFmtId="165" formatCode="0.0"/>
    <numFmt numFmtId="166" formatCode="&quot;Sì&quot;;&quot;Sì&quot;;&quot;No&quot;"/>
    <numFmt numFmtId="167" formatCode="&quot;Vero&quot;;&quot;Vero&quot;;&quot;Falso&quot;"/>
    <numFmt numFmtId="168" formatCode="&quot;Attivo&quot;;&quot;Attivo&quot;;&quot;Disattivo&quot;"/>
    <numFmt numFmtId="169" formatCode="0.00000"/>
    <numFmt numFmtId="170" formatCode="0.0000"/>
    <numFmt numFmtId="171" formatCode="0.000"/>
    <numFmt numFmtId="172" formatCode="0.000000"/>
    <numFmt numFmtId="173" formatCode="[$€-2]\ #.##000_);[Red]\([$€-2]\ #.##000\)"/>
  </numFmts>
  <fonts count="51">
    <font>
      <sz val="10"/>
      <name val="Arial"/>
      <family val="0"/>
    </font>
    <font>
      <sz val="10"/>
      <color indexed="10"/>
      <name val="Arial"/>
      <family val="2"/>
    </font>
    <font>
      <b/>
      <sz val="14"/>
      <color indexed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sz val="14"/>
      <name val="Arial"/>
      <family val="2"/>
    </font>
    <font>
      <sz val="11"/>
      <color indexed="10"/>
      <name val="Arial"/>
      <family val="2"/>
    </font>
    <font>
      <sz val="12"/>
      <color indexed="10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7.5"/>
      <color indexed="20"/>
      <name val="Arial"/>
      <family val="0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7.5"/>
      <color theme="11"/>
      <name val="Arial"/>
      <family val="0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37" fillId="21" borderId="3" applyNumberFormat="0" applyAlignment="0" applyProtection="0"/>
    <xf numFmtId="0" fontId="4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44" fontId="0" fillId="0" borderId="0" applyFont="0" applyFill="0" applyBorder="0" applyAlignment="0" applyProtection="0"/>
    <xf numFmtId="0" fontId="3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0" fontId="41" fillId="20" borderId="5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36" applyFont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2" fontId="2" fillId="0" borderId="0" xfId="0" applyNumberFormat="1" applyFont="1" applyBorder="1" applyAlignment="1">
      <alignment horizontal="center"/>
    </xf>
    <xf numFmtId="164" fontId="7" fillId="0" borderId="0" xfId="0" applyNumberFormat="1" applyFont="1" applyBorder="1" applyAlignment="1" quotePrefix="1">
      <alignment horizontal="center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 wrapText="1"/>
    </xf>
    <xf numFmtId="2" fontId="1" fillId="0" borderId="0" xfId="0" applyNumberFormat="1" applyFont="1" applyBorder="1" applyAlignment="1">
      <alignment horizontal="center"/>
    </xf>
    <xf numFmtId="2" fontId="8" fillId="0" borderId="10" xfId="0" applyNumberFormat="1" applyFont="1" applyBorder="1" applyAlignment="1">
      <alignment horizontal="center" wrapText="1"/>
    </xf>
    <xf numFmtId="2" fontId="8" fillId="0" borderId="10" xfId="0" applyNumberFormat="1" applyFont="1" applyBorder="1" applyAlignment="1">
      <alignment horizontal="center"/>
    </xf>
    <xf numFmtId="0" fontId="11" fillId="0" borderId="11" xfId="0" applyFont="1" applyBorder="1" applyAlignment="1">
      <alignment horizontal="center" vertical="top" wrapText="1"/>
    </xf>
    <xf numFmtId="2" fontId="6" fillId="0" borderId="10" xfId="0" applyNumberFormat="1" applyFont="1" applyBorder="1" applyAlignment="1">
      <alignment horizontal="center" wrapText="1"/>
    </xf>
    <xf numFmtId="2" fontId="2" fillId="0" borderId="10" xfId="0" applyNumberFormat="1" applyFont="1" applyBorder="1" applyAlignment="1">
      <alignment horizontal="center" wrapText="1"/>
    </xf>
    <xf numFmtId="2" fontId="1" fillId="0" borderId="1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11" fillId="0" borderId="12" xfId="0" applyFont="1" applyBorder="1" applyAlignment="1">
      <alignment vertical="top" wrapText="1"/>
    </xf>
    <xf numFmtId="0" fontId="9" fillId="0" borderId="10" xfId="0" applyFont="1" applyBorder="1" applyAlignment="1">
      <alignment horizontal="center" vertical="top" wrapText="1"/>
    </xf>
    <xf numFmtId="0" fontId="32" fillId="0" borderId="10" xfId="0" applyFont="1" applyFill="1" applyBorder="1" applyAlignment="1">
      <alignment/>
    </xf>
    <xf numFmtId="0" fontId="32" fillId="0" borderId="13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11" fillId="0" borderId="10" xfId="0" applyFont="1" applyFill="1" applyBorder="1" applyAlignment="1">
      <alignment vertical="top" wrapText="1"/>
    </xf>
    <xf numFmtId="0" fontId="12" fillId="0" borderId="10" xfId="0" applyFont="1" applyBorder="1" applyAlignment="1">
      <alignment/>
    </xf>
    <xf numFmtId="0" fontId="12" fillId="0" borderId="0" xfId="0" applyFont="1" applyAlignment="1">
      <alignment/>
    </xf>
    <xf numFmtId="2" fontId="11" fillId="0" borderId="10" xfId="0" applyNumberFormat="1" applyFont="1" applyBorder="1" applyAlignment="1">
      <alignment/>
    </xf>
    <xf numFmtId="2" fontId="8" fillId="33" borderId="10" xfId="0" applyNumberFormat="1" applyFont="1" applyFill="1" applyBorder="1" applyAlignment="1">
      <alignment horizontal="center" wrapText="1"/>
    </xf>
    <xf numFmtId="0" fontId="12" fillId="0" borderId="14" xfId="0" applyFont="1" applyBorder="1" applyAlignment="1">
      <alignment horizontal="center" vertical="top" wrapText="1"/>
    </xf>
    <xf numFmtId="0" fontId="12" fillId="0" borderId="15" xfId="0" applyFont="1" applyBorder="1" applyAlignment="1">
      <alignment vertical="top" wrapText="1"/>
    </xf>
    <xf numFmtId="0" fontId="12" fillId="0" borderId="16" xfId="0" applyFont="1" applyBorder="1" applyAlignment="1">
      <alignment vertical="top" wrapText="1"/>
    </xf>
    <xf numFmtId="171" fontId="8" fillId="0" borderId="10" xfId="0" applyNumberFormat="1" applyFont="1" applyBorder="1" applyAlignment="1">
      <alignment horizontal="center" wrapText="1"/>
    </xf>
    <xf numFmtId="44" fontId="8" fillId="0" borderId="10" xfId="62" applyFont="1" applyBorder="1" applyAlignment="1">
      <alignment horizontal="center" wrapText="1"/>
    </xf>
    <xf numFmtId="0" fontId="8" fillId="33" borderId="10" xfId="0" applyFont="1" applyFill="1" applyBorder="1" applyAlignment="1">
      <alignment horizontal="center" vertical="top" wrapText="1"/>
    </xf>
    <xf numFmtId="0" fontId="9" fillId="33" borderId="10" xfId="0" applyFont="1" applyFill="1" applyBorder="1" applyAlignment="1">
      <alignment horizontal="center" vertical="top" wrapText="1"/>
    </xf>
    <xf numFmtId="0" fontId="8" fillId="33" borderId="10" xfId="0" applyFont="1" applyFill="1" applyBorder="1" applyAlignment="1">
      <alignment horizontal="center" wrapText="1"/>
    </xf>
    <xf numFmtId="44" fontId="8" fillId="33" borderId="10" xfId="62" applyFont="1" applyFill="1" applyBorder="1" applyAlignment="1">
      <alignment horizontal="center" wrapText="1"/>
    </xf>
    <xf numFmtId="0" fontId="12" fillId="33" borderId="10" xfId="0" applyFont="1" applyFill="1" applyBorder="1" applyAlignment="1">
      <alignment/>
    </xf>
    <xf numFmtId="44" fontId="13" fillId="33" borderId="10" xfId="62" applyFont="1" applyFill="1" applyBorder="1" applyAlignment="1">
      <alignment horizontal="center" wrapText="1"/>
    </xf>
    <xf numFmtId="44" fontId="8" fillId="0" borderId="0" xfId="62" applyFont="1" applyBorder="1" applyAlignment="1">
      <alignment horizontal="center" wrapText="1"/>
    </xf>
    <xf numFmtId="0" fontId="9" fillId="0" borderId="17" xfId="0" applyFont="1" applyBorder="1" applyAlignment="1">
      <alignment horizontal="center" vertical="top" wrapText="1"/>
    </xf>
    <xf numFmtId="0" fontId="9" fillId="0" borderId="18" xfId="0" applyFont="1" applyBorder="1" applyAlignment="1">
      <alignment horizontal="center" vertical="top" wrapText="1"/>
    </xf>
    <xf numFmtId="0" fontId="9" fillId="33" borderId="17" xfId="0" applyFont="1" applyFill="1" applyBorder="1" applyAlignment="1">
      <alignment horizontal="center" vertical="top" wrapText="1"/>
    </xf>
    <xf numFmtId="0" fontId="9" fillId="33" borderId="18" xfId="0" applyFont="1" applyFill="1" applyBorder="1" applyAlignment="1">
      <alignment horizontal="center" vertical="top" wrapText="1"/>
    </xf>
    <xf numFmtId="44" fontId="13" fillId="0" borderId="10" xfId="62" applyFont="1" applyBorder="1" applyAlignment="1">
      <alignment horizontal="center" wrapText="1"/>
    </xf>
    <xf numFmtId="0" fontId="13" fillId="33" borderId="10" xfId="0" applyFont="1" applyFill="1" applyBorder="1" applyAlignment="1">
      <alignment horizontal="center" vertical="top" wrapText="1"/>
    </xf>
    <xf numFmtId="0" fontId="13" fillId="33" borderId="10" xfId="0" applyFont="1" applyFill="1" applyBorder="1" applyAlignment="1">
      <alignment horizontal="center" wrapText="1"/>
    </xf>
    <xf numFmtId="2" fontId="13" fillId="0" borderId="10" xfId="0" applyNumberFormat="1" applyFont="1" applyBorder="1" applyAlignment="1">
      <alignment horizontal="center"/>
    </xf>
    <xf numFmtId="171" fontId="13" fillId="0" borderId="1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 vertical="top" wrapText="1"/>
    </xf>
    <xf numFmtId="2" fontId="8" fillId="0" borderId="0" xfId="0" applyNumberFormat="1" applyFont="1" applyBorder="1" applyAlignment="1">
      <alignment horizontal="center" wrapText="1"/>
    </xf>
    <xf numFmtId="2" fontId="6" fillId="0" borderId="0" xfId="0" applyNumberFormat="1" applyFont="1" applyBorder="1" applyAlignment="1">
      <alignment horizontal="center" wrapText="1"/>
    </xf>
    <xf numFmtId="2" fontId="8" fillId="0" borderId="0" xfId="0" applyNumberFormat="1" applyFont="1" applyBorder="1" applyAlignment="1">
      <alignment horizontal="center"/>
    </xf>
    <xf numFmtId="171" fontId="8" fillId="0" borderId="0" xfId="0" applyNumberFormat="1" applyFont="1" applyBorder="1" applyAlignment="1">
      <alignment horizontal="center" wrapText="1"/>
    </xf>
    <xf numFmtId="171" fontId="13" fillId="0" borderId="0" xfId="0" applyNumberFormat="1" applyFont="1" applyBorder="1" applyAlignment="1">
      <alignment horizontal="center"/>
    </xf>
    <xf numFmtId="44" fontId="13" fillId="0" borderId="0" xfId="62" applyFont="1" applyBorder="1" applyAlignment="1">
      <alignment horizontal="center" wrapText="1"/>
    </xf>
    <xf numFmtId="0" fontId="8" fillId="33" borderId="0" xfId="0" applyFont="1" applyFill="1" applyBorder="1" applyAlignment="1">
      <alignment horizontal="center" vertical="top" wrapText="1"/>
    </xf>
    <xf numFmtId="0" fontId="13" fillId="33" borderId="0" xfId="0" applyFont="1" applyFill="1" applyBorder="1" applyAlignment="1">
      <alignment horizontal="center" vertical="top" wrapText="1"/>
    </xf>
    <xf numFmtId="0" fontId="12" fillId="0" borderId="0" xfId="0" applyFont="1" applyBorder="1" applyAlignment="1">
      <alignment/>
    </xf>
    <xf numFmtId="2" fontId="11" fillId="0" borderId="0" xfId="0" applyNumberFormat="1" applyFont="1" applyBorder="1" applyAlignment="1">
      <alignment/>
    </xf>
    <xf numFmtId="171" fontId="0" fillId="0" borderId="0" xfId="0" applyNumberFormat="1" applyBorder="1" applyAlignment="1">
      <alignment/>
    </xf>
    <xf numFmtId="44" fontId="8" fillId="34" borderId="10" xfId="62" applyFont="1" applyFill="1" applyBorder="1" applyAlignment="1">
      <alignment horizontal="center" wrapText="1"/>
    </xf>
    <xf numFmtId="44" fontId="13" fillId="34" borderId="10" xfId="62" applyFont="1" applyFill="1" applyBorder="1" applyAlignment="1">
      <alignment horizontal="center" wrapText="1"/>
    </xf>
    <xf numFmtId="171" fontId="13" fillId="34" borderId="10" xfId="0" applyNumberFormat="1" applyFont="1" applyFill="1" applyBorder="1" applyAlignment="1">
      <alignment horizontal="center"/>
    </xf>
    <xf numFmtId="171" fontId="8" fillId="34" borderId="10" xfId="0" applyNumberFormat="1" applyFont="1" applyFill="1" applyBorder="1" applyAlignment="1">
      <alignment horizontal="center" wrapText="1"/>
    </xf>
    <xf numFmtId="2" fontId="2" fillId="34" borderId="10" xfId="0" applyNumberFormat="1" applyFont="1" applyFill="1" applyBorder="1" applyAlignment="1">
      <alignment horizontal="center" wrapText="1"/>
    </xf>
    <xf numFmtId="2" fontId="1" fillId="34" borderId="10" xfId="0" applyNumberFormat="1" applyFont="1" applyFill="1" applyBorder="1" applyAlignment="1">
      <alignment horizontal="center"/>
    </xf>
    <xf numFmtId="2" fontId="12" fillId="0" borderId="0" xfId="0" applyNumberFormat="1" applyFont="1" applyAlignment="1">
      <alignment/>
    </xf>
    <xf numFmtId="171" fontId="13" fillId="33" borderId="10" xfId="0" applyNumberFormat="1" applyFont="1" applyFill="1" applyBorder="1" applyAlignment="1">
      <alignment horizontal="center"/>
    </xf>
    <xf numFmtId="171" fontId="8" fillId="33" borderId="10" xfId="0" applyNumberFormat="1" applyFont="1" applyFill="1" applyBorder="1" applyAlignment="1">
      <alignment horizontal="center" wrapText="1"/>
    </xf>
    <xf numFmtId="2" fontId="2" fillId="33" borderId="10" xfId="0" applyNumberFormat="1" applyFont="1" applyFill="1" applyBorder="1" applyAlignment="1">
      <alignment horizontal="center" wrapText="1"/>
    </xf>
    <xf numFmtId="0" fontId="10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 vertical="top" wrapText="1"/>
    </xf>
    <xf numFmtId="0" fontId="3" fillId="0" borderId="0" xfId="36" applyFont="1" applyBorder="1" applyAlignment="1" applyProtection="1">
      <alignment horizontal="center" vertical="center" wrapText="1"/>
      <protection/>
    </xf>
    <xf numFmtId="0" fontId="10" fillId="0" borderId="10" xfId="0" applyFont="1" applyBorder="1" applyAlignment="1">
      <alignment horizontal="center"/>
    </xf>
    <xf numFmtId="0" fontId="9" fillId="0" borderId="17" xfId="0" applyFont="1" applyBorder="1" applyAlignment="1">
      <alignment horizontal="center" vertical="top" wrapText="1"/>
    </xf>
    <xf numFmtId="0" fontId="9" fillId="0" borderId="18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33" borderId="10" xfId="0" applyFont="1" applyFill="1" applyBorder="1" applyAlignment="1">
      <alignment horizontal="center"/>
    </xf>
    <xf numFmtId="0" fontId="9" fillId="33" borderId="17" xfId="0" applyFont="1" applyFill="1" applyBorder="1" applyAlignment="1">
      <alignment horizontal="center" vertical="top" wrapText="1"/>
    </xf>
    <xf numFmtId="0" fontId="9" fillId="33" borderId="18" xfId="0" applyFont="1" applyFill="1" applyBorder="1" applyAlignment="1">
      <alignment horizontal="center" vertical="top" wrapText="1"/>
    </xf>
    <xf numFmtId="0" fontId="0" fillId="0" borderId="0" xfId="0" applyAlignment="1">
      <alignment horizontal="left" wrapText="1"/>
    </xf>
    <xf numFmtId="0" fontId="0" fillId="33" borderId="0" xfId="0" applyFill="1" applyAlignment="1">
      <alignment/>
    </xf>
    <xf numFmtId="0" fontId="3" fillId="0" borderId="13" xfId="36" applyFont="1" applyBorder="1" applyAlignment="1" applyProtection="1">
      <alignment horizontal="center" vertical="center" wrapText="1"/>
      <protection/>
    </xf>
    <xf numFmtId="0" fontId="3" fillId="0" borderId="19" xfId="36" applyFont="1" applyBorder="1" applyAlignment="1" applyProtection="1">
      <alignment horizontal="center" vertical="center" wrapText="1"/>
      <protection/>
    </xf>
    <xf numFmtId="0" fontId="3" fillId="0" borderId="20" xfId="36" applyFont="1" applyBorder="1" applyAlignment="1" applyProtection="1">
      <alignment horizontal="center" vertical="center" wrapText="1"/>
      <protection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2"/>
  <sheetViews>
    <sheetView zoomScale="75" zoomScaleNormal="75" zoomScalePageLayoutView="0" workbookViewId="0" topLeftCell="A1">
      <selection activeCell="E29" sqref="E29:I42"/>
    </sheetView>
  </sheetViews>
  <sheetFormatPr defaultColWidth="9.140625" defaultRowHeight="12.75"/>
  <cols>
    <col min="1" max="1" width="9.421875" style="0" customWidth="1"/>
    <col min="2" max="2" width="77.140625" style="0" customWidth="1"/>
    <col min="3" max="3" width="12.57421875" style="0" customWidth="1"/>
    <col min="4" max="4" width="13.28125" style="0" customWidth="1"/>
    <col min="5" max="6" width="17.28125" style="0" customWidth="1"/>
    <col min="7" max="7" width="12.421875" style="0" customWidth="1"/>
    <col min="8" max="8" width="12.57421875" style="0" customWidth="1"/>
    <col min="9" max="10" width="18.00390625" style="0" customWidth="1"/>
    <col min="11" max="11" width="12.28125" style="0" customWidth="1"/>
    <col min="12" max="12" width="11.421875" style="0" customWidth="1"/>
    <col min="13" max="14" width="16.57421875" style="0" customWidth="1"/>
    <col min="15" max="15" width="10.28125" style="0" customWidth="1"/>
    <col min="16" max="16" width="0.13671875" style="0" hidden="1" customWidth="1"/>
    <col min="17" max="17" width="10.421875" style="0" customWidth="1"/>
    <col min="18" max="18" width="18.140625" style="0" customWidth="1"/>
    <col min="19" max="19" width="16.57421875" style="0" customWidth="1"/>
  </cols>
  <sheetData>
    <row r="1" spans="1:20" ht="11.25" customHeight="1">
      <c r="A1" s="1"/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</row>
    <row r="2" spans="1:20" ht="59.25" customHeight="1">
      <c r="A2" s="76" t="s">
        <v>59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2"/>
      <c r="N2" s="2"/>
      <c r="O2" s="2"/>
      <c r="P2" s="2"/>
      <c r="Q2" s="2"/>
      <c r="R2" s="2"/>
      <c r="S2" s="2"/>
      <c r="T2" s="2"/>
    </row>
    <row r="3" spans="7:20" ht="12.75">
      <c r="G3" s="3"/>
      <c r="H3" s="3"/>
      <c r="I3" s="3"/>
      <c r="J3" s="3"/>
      <c r="K3" s="4"/>
      <c r="L3" s="4"/>
      <c r="M3" s="4"/>
      <c r="N3" s="4"/>
      <c r="O3" s="4"/>
      <c r="P3" s="5"/>
      <c r="Q3" s="5"/>
      <c r="R3" s="5"/>
      <c r="S3" s="4"/>
      <c r="T3" s="6"/>
    </row>
    <row r="4" spans="1:20" ht="12.75">
      <c r="A4" s="7"/>
      <c r="B4" s="7"/>
      <c r="C4" s="7"/>
      <c r="D4" s="7"/>
      <c r="E4" s="7"/>
      <c r="F4" s="7"/>
      <c r="G4" s="6"/>
      <c r="H4" s="6"/>
      <c r="I4" s="6"/>
      <c r="J4" s="6"/>
      <c r="K4" s="5"/>
      <c r="L4" s="5"/>
      <c r="M4" s="5"/>
      <c r="N4" s="5"/>
      <c r="O4" s="5"/>
      <c r="P4" s="5"/>
      <c r="Q4" s="5"/>
      <c r="R4" s="5"/>
      <c r="S4" s="5"/>
      <c r="T4" s="6"/>
    </row>
    <row r="5" spans="1:20" ht="45" customHeight="1">
      <c r="A5" s="23" t="s">
        <v>1</v>
      </c>
      <c r="B5" s="24" t="s">
        <v>11</v>
      </c>
      <c r="C5" s="81" t="s">
        <v>0</v>
      </c>
      <c r="D5" s="81"/>
      <c r="E5" s="78" t="s">
        <v>5</v>
      </c>
      <c r="F5" s="43" t="s">
        <v>0</v>
      </c>
      <c r="G5" s="82" t="s">
        <v>2</v>
      </c>
      <c r="H5" s="82"/>
      <c r="I5" s="83" t="s">
        <v>4</v>
      </c>
      <c r="J5" s="45" t="s">
        <v>2</v>
      </c>
      <c r="K5" s="77" t="s">
        <v>3</v>
      </c>
      <c r="L5" s="77"/>
      <c r="M5" s="78" t="s">
        <v>33</v>
      </c>
      <c r="N5" s="43" t="s">
        <v>3</v>
      </c>
      <c r="O5" s="77" t="s">
        <v>18</v>
      </c>
      <c r="P5" s="77"/>
      <c r="Q5" s="77"/>
      <c r="R5" s="78" t="s">
        <v>50</v>
      </c>
      <c r="S5" s="43" t="s">
        <v>18</v>
      </c>
      <c r="T5" s="8"/>
    </row>
    <row r="6" spans="1:20" ht="45" customHeight="1">
      <c r="A6" s="23" t="s">
        <v>10</v>
      </c>
      <c r="B6" s="25" t="s">
        <v>7</v>
      </c>
      <c r="C6" s="22" t="s">
        <v>8</v>
      </c>
      <c r="D6" s="22" t="s">
        <v>19</v>
      </c>
      <c r="E6" s="79"/>
      <c r="F6" s="44" t="s">
        <v>82</v>
      </c>
      <c r="G6" s="37" t="s">
        <v>8</v>
      </c>
      <c r="H6" s="37" t="s">
        <v>9</v>
      </c>
      <c r="I6" s="84"/>
      <c r="J6" s="46" t="s">
        <v>60</v>
      </c>
      <c r="K6" s="22" t="s">
        <v>8</v>
      </c>
      <c r="L6" s="22" t="s">
        <v>9</v>
      </c>
      <c r="M6" s="79"/>
      <c r="N6" s="44" t="s">
        <v>60</v>
      </c>
      <c r="O6" s="22" t="s">
        <v>8</v>
      </c>
      <c r="P6" s="22" t="s">
        <v>9</v>
      </c>
      <c r="Q6" s="22" t="s">
        <v>9</v>
      </c>
      <c r="R6" s="79"/>
      <c r="S6" s="44" t="s">
        <v>60</v>
      </c>
      <c r="T6" s="8"/>
    </row>
    <row r="7" spans="1:20" ht="0.75" customHeight="1" thickBot="1">
      <c r="A7" s="16"/>
      <c r="B7" s="21"/>
      <c r="C7" s="14">
        <f>0*122/100</f>
        <v>0</v>
      </c>
      <c r="D7" s="15">
        <f>C7*A7</f>
        <v>0</v>
      </c>
      <c r="E7" s="15"/>
      <c r="F7" s="15"/>
      <c r="G7" s="30">
        <f>13*122/100</f>
        <v>15.86</v>
      </c>
      <c r="H7" s="38">
        <f>G7*A7</f>
        <v>0</v>
      </c>
      <c r="I7" s="38"/>
      <c r="J7" s="38"/>
      <c r="K7" s="14">
        <f>0*122/100</f>
        <v>0</v>
      </c>
      <c r="L7" s="15">
        <f>K7*C7</f>
        <v>0</v>
      </c>
      <c r="M7" s="15"/>
      <c r="N7" s="15"/>
      <c r="O7" s="14">
        <f>0*122/100</f>
        <v>0</v>
      </c>
      <c r="P7" s="17"/>
      <c r="Q7" s="15">
        <f>P7*H7</f>
        <v>0</v>
      </c>
      <c r="R7" s="15"/>
      <c r="S7" s="15"/>
      <c r="T7" s="9"/>
    </row>
    <row r="8" spans="1:20" ht="19.5" customHeight="1" thickBot="1">
      <c r="A8" s="31">
        <v>1</v>
      </c>
      <c r="B8" s="32" t="s">
        <v>12</v>
      </c>
      <c r="C8" s="14">
        <v>14.4</v>
      </c>
      <c r="D8" s="15">
        <f>C8*122/100</f>
        <v>17.567999999999998</v>
      </c>
      <c r="E8" s="15" t="s">
        <v>43</v>
      </c>
      <c r="F8" s="50" t="s">
        <v>83</v>
      </c>
      <c r="G8" s="39">
        <v>22.03</v>
      </c>
      <c r="H8" s="41">
        <f>G8*122/100</f>
        <v>26.876600000000003</v>
      </c>
      <c r="I8" s="38" t="s">
        <v>20</v>
      </c>
      <c r="J8" s="49" t="s">
        <v>61</v>
      </c>
      <c r="K8" s="35">
        <v>20</v>
      </c>
      <c r="L8" s="47">
        <f>K8*122/100</f>
        <v>24.4</v>
      </c>
      <c r="M8" s="35" t="s">
        <v>34</v>
      </c>
      <c r="N8" s="47" t="s">
        <v>61</v>
      </c>
      <c r="O8" s="34">
        <v>20.378</v>
      </c>
      <c r="P8" s="17"/>
      <c r="Q8" s="51">
        <f>O8*122/100</f>
        <v>24.861159999999998</v>
      </c>
      <c r="R8" s="35" t="s">
        <v>34</v>
      </c>
      <c r="S8" s="47" t="s">
        <v>71</v>
      </c>
      <c r="T8" s="10"/>
    </row>
    <row r="9" spans="1:20" ht="50.25" customHeight="1" thickBot="1">
      <c r="A9" s="31">
        <v>1</v>
      </c>
      <c r="B9" s="33" t="s">
        <v>13</v>
      </c>
      <c r="C9" s="14">
        <v>33.07</v>
      </c>
      <c r="D9" s="15">
        <f aca="true" t="shared" si="0" ref="D9:D17">C9*122/100</f>
        <v>40.3454</v>
      </c>
      <c r="E9" s="36" t="s">
        <v>84</v>
      </c>
      <c r="F9" s="15"/>
      <c r="G9" s="39">
        <f>10.32+10.32+10.32</f>
        <v>30.96</v>
      </c>
      <c r="H9" s="41">
        <f>G9*122/100</f>
        <v>37.7712</v>
      </c>
      <c r="I9" s="36" t="s">
        <v>21</v>
      </c>
      <c r="J9" s="49" t="s">
        <v>62</v>
      </c>
      <c r="K9" s="35">
        <v>30</v>
      </c>
      <c r="L9" s="47">
        <f aca="true" t="shared" si="1" ref="L9:L17">K9*122/100</f>
        <v>36.6</v>
      </c>
      <c r="M9" s="36" t="s">
        <v>21</v>
      </c>
      <c r="N9" s="48" t="s">
        <v>62</v>
      </c>
      <c r="O9" s="34">
        <f>9.515*3</f>
        <v>28.545</v>
      </c>
      <c r="P9" s="17"/>
      <c r="Q9" s="51">
        <f aca="true" t="shared" si="2" ref="Q9:Q17">O9*122/100</f>
        <v>34.8249</v>
      </c>
      <c r="R9" s="36" t="s">
        <v>51</v>
      </c>
      <c r="S9" s="48" t="s">
        <v>72</v>
      </c>
      <c r="T9" s="11"/>
    </row>
    <row r="10" spans="1:20" ht="19.5" customHeight="1" thickBot="1">
      <c r="A10" s="31">
        <v>1</v>
      </c>
      <c r="B10" s="33" t="s">
        <v>14</v>
      </c>
      <c r="C10" s="14">
        <v>11.35</v>
      </c>
      <c r="D10" s="15">
        <f t="shared" si="0"/>
        <v>13.847000000000001</v>
      </c>
      <c r="E10" s="15" t="s">
        <v>44</v>
      </c>
      <c r="F10" s="50" t="s">
        <v>85</v>
      </c>
      <c r="G10" s="39">
        <v>10.71</v>
      </c>
      <c r="H10" s="41">
        <f aca="true" t="shared" si="3" ref="H10:H17">G10*122/100</f>
        <v>13.066200000000002</v>
      </c>
      <c r="I10" s="38" t="s">
        <v>22</v>
      </c>
      <c r="J10" s="49" t="s">
        <v>77</v>
      </c>
      <c r="K10" s="35">
        <v>11</v>
      </c>
      <c r="L10" s="47">
        <f t="shared" si="1"/>
        <v>13.42</v>
      </c>
      <c r="M10" s="36" t="s">
        <v>35</v>
      </c>
      <c r="N10" s="48" t="s">
        <v>63</v>
      </c>
      <c r="O10" s="34">
        <v>15.193</v>
      </c>
      <c r="P10" s="18"/>
      <c r="Q10" s="51">
        <f t="shared" si="2"/>
        <v>18.53546</v>
      </c>
      <c r="R10" s="36" t="s">
        <v>52</v>
      </c>
      <c r="S10" s="48"/>
      <c r="T10" s="11"/>
    </row>
    <row r="11" spans="1:20" ht="57.75" customHeight="1" thickBot="1">
      <c r="A11" s="31">
        <v>1</v>
      </c>
      <c r="B11" s="33" t="s">
        <v>15</v>
      </c>
      <c r="C11" s="14">
        <v>31.67</v>
      </c>
      <c r="D11" s="15">
        <f t="shared" si="0"/>
        <v>38.6374</v>
      </c>
      <c r="E11" s="36" t="s">
        <v>45</v>
      </c>
      <c r="F11" s="50" t="s">
        <v>86</v>
      </c>
      <c r="G11" s="39">
        <f>9.46+9.46+9.46</f>
        <v>28.380000000000003</v>
      </c>
      <c r="H11" s="41">
        <f t="shared" si="3"/>
        <v>34.6236</v>
      </c>
      <c r="I11" s="36" t="s">
        <v>36</v>
      </c>
      <c r="J11" s="49" t="s">
        <v>78</v>
      </c>
      <c r="K11" s="35">
        <v>14</v>
      </c>
      <c r="L11" s="47">
        <f t="shared" si="1"/>
        <v>17.08</v>
      </c>
      <c r="M11" s="36" t="s">
        <v>37</v>
      </c>
      <c r="N11" s="48" t="s">
        <v>64</v>
      </c>
      <c r="O11" s="34">
        <v>15.123</v>
      </c>
      <c r="P11" s="18"/>
      <c r="Q11" s="51">
        <f t="shared" si="2"/>
        <v>18.450059999999997</v>
      </c>
      <c r="R11" s="36" t="s">
        <v>53</v>
      </c>
      <c r="S11" s="48"/>
      <c r="T11" s="11"/>
    </row>
    <row r="12" spans="1:20" ht="45" customHeight="1" thickBot="1">
      <c r="A12" s="31">
        <v>1</v>
      </c>
      <c r="B12" s="33" t="s">
        <v>23</v>
      </c>
      <c r="C12" s="14">
        <v>40.01</v>
      </c>
      <c r="D12" s="15">
        <f t="shared" si="0"/>
        <v>48.81219999999999</v>
      </c>
      <c r="E12" s="36" t="s">
        <v>46</v>
      </c>
      <c r="F12" s="50"/>
      <c r="G12" s="39">
        <v>13.1</v>
      </c>
      <c r="H12" s="41">
        <f t="shared" si="3"/>
        <v>15.982000000000001</v>
      </c>
      <c r="I12" s="36" t="s">
        <v>25</v>
      </c>
      <c r="J12" s="49" t="s">
        <v>65</v>
      </c>
      <c r="K12" s="35">
        <v>12.68</v>
      </c>
      <c r="L12" s="47">
        <f t="shared" si="1"/>
        <v>15.4696</v>
      </c>
      <c r="M12" s="36">
        <v>901</v>
      </c>
      <c r="N12" s="48" t="s">
        <v>65</v>
      </c>
      <c r="O12" s="34">
        <v>11.574</v>
      </c>
      <c r="P12" s="18"/>
      <c r="Q12" s="51">
        <f t="shared" si="2"/>
        <v>14.120280000000001</v>
      </c>
      <c r="R12" s="36">
        <v>901</v>
      </c>
      <c r="S12" s="48" t="s">
        <v>65</v>
      </c>
      <c r="T12" s="11"/>
    </row>
    <row r="13" spans="1:20" ht="52.5" customHeight="1" thickBot="1">
      <c r="A13" s="31">
        <v>1</v>
      </c>
      <c r="B13" s="33" t="s">
        <v>24</v>
      </c>
      <c r="C13" s="14">
        <v>0</v>
      </c>
      <c r="D13" s="15">
        <f t="shared" si="0"/>
        <v>0</v>
      </c>
      <c r="E13" s="15"/>
      <c r="F13" s="50"/>
      <c r="G13" s="39">
        <v>16.98</v>
      </c>
      <c r="H13" s="41">
        <f t="shared" si="3"/>
        <v>20.7156</v>
      </c>
      <c r="I13" s="36" t="s">
        <v>26</v>
      </c>
      <c r="J13" s="49" t="s">
        <v>66</v>
      </c>
      <c r="K13" s="35">
        <v>16.09</v>
      </c>
      <c r="L13" s="47">
        <f t="shared" si="1"/>
        <v>19.6298</v>
      </c>
      <c r="M13" s="36" t="s">
        <v>38</v>
      </c>
      <c r="N13" s="48" t="s">
        <v>66</v>
      </c>
      <c r="O13" s="34">
        <v>15.016</v>
      </c>
      <c r="P13" s="18"/>
      <c r="Q13" s="51">
        <f t="shared" si="2"/>
        <v>18.31952</v>
      </c>
      <c r="R13" s="36" t="s">
        <v>54</v>
      </c>
      <c r="S13" s="48" t="s">
        <v>66</v>
      </c>
      <c r="T13" s="11"/>
    </row>
    <row r="14" spans="1:20" ht="52.5" customHeight="1" thickBot="1">
      <c r="A14" s="31">
        <v>1</v>
      </c>
      <c r="B14" s="33" t="s">
        <v>27</v>
      </c>
      <c r="C14" s="14">
        <v>22.55</v>
      </c>
      <c r="D14" s="15">
        <f t="shared" si="0"/>
        <v>27.511</v>
      </c>
      <c r="E14" s="36" t="s">
        <v>47</v>
      </c>
      <c r="F14" s="50" t="s">
        <v>87</v>
      </c>
      <c r="G14" s="39">
        <v>21.9</v>
      </c>
      <c r="H14" s="41">
        <f t="shared" si="3"/>
        <v>26.717999999999996</v>
      </c>
      <c r="I14" s="36" t="s">
        <v>29</v>
      </c>
      <c r="J14" s="49" t="s">
        <v>79</v>
      </c>
      <c r="K14" s="35">
        <v>20</v>
      </c>
      <c r="L14" s="47">
        <f t="shared" si="1"/>
        <v>24.4</v>
      </c>
      <c r="M14" s="36" t="s">
        <v>39</v>
      </c>
      <c r="N14" s="48" t="s">
        <v>67</v>
      </c>
      <c r="O14" s="34">
        <v>9.507</v>
      </c>
      <c r="P14" s="18"/>
      <c r="Q14" s="51">
        <f t="shared" si="2"/>
        <v>11.59854</v>
      </c>
      <c r="R14" s="36" t="s">
        <v>55</v>
      </c>
      <c r="S14" s="48" t="s">
        <v>73</v>
      </c>
      <c r="T14" s="11"/>
    </row>
    <row r="15" spans="1:20" ht="19.5" customHeight="1" thickBot="1">
      <c r="A15" s="31">
        <v>1</v>
      </c>
      <c r="B15" s="33" t="s">
        <v>28</v>
      </c>
      <c r="C15" s="14">
        <v>0</v>
      </c>
      <c r="D15" s="15">
        <f t="shared" si="0"/>
        <v>0</v>
      </c>
      <c r="E15" s="15"/>
      <c r="F15" s="50" t="s">
        <v>87</v>
      </c>
      <c r="G15" s="39">
        <v>24.12</v>
      </c>
      <c r="H15" s="41">
        <f t="shared" si="3"/>
        <v>29.426400000000005</v>
      </c>
      <c r="I15" s="38" t="s">
        <v>30</v>
      </c>
      <c r="J15" s="49" t="s">
        <v>80</v>
      </c>
      <c r="K15" s="35">
        <v>22.03</v>
      </c>
      <c r="L15" s="47">
        <f t="shared" si="1"/>
        <v>26.876600000000003</v>
      </c>
      <c r="M15" s="36" t="s">
        <v>40</v>
      </c>
      <c r="N15" s="48" t="s">
        <v>68</v>
      </c>
      <c r="O15" s="34">
        <v>11.34</v>
      </c>
      <c r="P15" s="19"/>
      <c r="Q15" s="51">
        <f t="shared" si="2"/>
        <v>13.8348</v>
      </c>
      <c r="R15" s="36" t="s">
        <v>56</v>
      </c>
      <c r="S15" s="48" t="s">
        <v>74</v>
      </c>
      <c r="T15" s="11"/>
    </row>
    <row r="16" spans="1:20" ht="19.5" customHeight="1" thickBot="1">
      <c r="A16" s="31">
        <v>1</v>
      </c>
      <c r="B16" s="33" t="s">
        <v>16</v>
      </c>
      <c r="C16" s="14">
        <v>20.36</v>
      </c>
      <c r="D16" s="15">
        <f t="shared" si="0"/>
        <v>24.8392</v>
      </c>
      <c r="E16" s="15" t="s">
        <v>48</v>
      </c>
      <c r="F16" s="50" t="s">
        <v>75</v>
      </c>
      <c r="G16" s="39">
        <v>17.36</v>
      </c>
      <c r="H16" s="41">
        <f t="shared" si="3"/>
        <v>21.1792</v>
      </c>
      <c r="I16" s="38" t="s">
        <v>31</v>
      </c>
      <c r="J16" s="49" t="s">
        <v>75</v>
      </c>
      <c r="K16" s="35">
        <v>14</v>
      </c>
      <c r="L16" s="47">
        <f t="shared" si="1"/>
        <v>17.08</v>
      </c>
      <c r="M16" s="36" t="s">
        <v>41</v>
      </c>
      <c r="N16" s="48" t="s">
        <v>69</v>
      </c>
      <c r="O16" s="34">
        <v>15.43</v>
      </c>
      <c r="P16" s="19"/>
      <c r="Q16" s="51">
        <f t="shared" si="2"/>
        <v>18.8246</v>
      </c>
      <c r="R16" s="36" t="s">
        <v>57</v>
      </c>
      <c r="S16" s="48" t="s">
        <v>75</v>
      </c>
      <c r="T16" s="11"/>
    </row>
    <row r="17" spans="1:19" ht="50.25" customHeight="1" thickBot="1">
      <c r="A17" s="31">
        <v>1</v>
      </c>
      <c r="B17" s="33" t="s">
        <v>17</v>
      </c>
      <c r="C17" s="14">
        <v>91.21</v>
      </c>
      <c r="D17" s="15">
        <f t="shared" si="0"/>
        <v>111.27619999999999</v>
      </c>
      <c r="E17" s="36" t="s">
        <v>49</v>
      </c>
      <c r="F17" s="50" t="s">
        <v>88</v>
      </c>
      <c r="G17" s="39">
        <v>86.8</v>
      </c>
      <c r="H17" s="41">
        <f t="shared" si="3"/>
        <v>105.896</v>
      </c>
      <c r="I17" s="36" t="s">
        <v>32</v>
      </c>
      <c r="J17" s="49" t="s">
        <v>81</v>
      </c>
      <c r="K17" s="35">
        <v>70</v>
      </c>
      <c r="L17" s="47">
        <f t="shared" si="1"/>
        <v>85.4</v>
      </c>
      <c r="M17" s="36" t="s">
        <v>42</v>
      </c>
      <c r="N17" s="48" t="s">
        <v>70</v>
      </c>
      <c r="O17" s="34">
        <f>15.43*5</f>
        <v>77.15</v>
      </c>
      <c r="P17" s="20"/>
      <c r="Q17" s="51">
        <f t="shared" si="2"/>
        <v>94.123</v>
      </c>
      <c r="R17" s="36" t="s">
        <v>58</v>
      </c>
      <c r="S17" s="48" t="s">
        <v>76</v>
      </c>
    </row>
    <row r="18" spans="1:19" s="28" customFormat="1" ht="19.5" customHeight="1">
      <c r="A18" s="27"/>
      <c r="B18" s="26" t="s">
        <v>6</v>
      </c>
      <c r="C18" s="27"/>
      <c r="D18" s="29">
        <f>SUM(D7:D17)</f>
        <v>322.83639999999997</v>
      </c>
      <c r="E18" s="27"/>
      <c r="F18" s="27"/>
      <c r="G18" s="40"/>
      <c r="H18" s="41">
        <f>SUM(H7:H17)</f>
        <v>332.2548</v>
      </c>
      <c r="I18" s="40"/>
      <c r="J18" s="49"/>
      <c r="K18" s="27"/>
      <c r="L18" s="29">
        <f>SUM(L7:L17)</f>
        <v>280.356</v>
      </c>
      <c r="M18" s="36"/>
      <c r="N18" s="36"/>
      <c r="O18" s="27"/>
      <c r="P18" s="27"/>
      <c r="Q18" s="29">
        <f>SUM(Q7:Q17)</f>
        <v>267.49232</v>
      </c>
      <c r="R18" s="36"/>
      <c r="S18" s="36"/>
    </row>
    <row r="19" ht="19.5" customHeight="1"/>
    <row r="20" ht="19.5" customHeight="1"/>
    <row r="21" ht="18.75" customHeight="1"/>
    <row r="22" ht="1.5" customHeight="1"/>
    <row r="23" ht="16.5" customHeight="1" hidden="1"/>
    <row r="24" ht="12.75" customHeight="1" hidden="1"/>
    <row r="25" ht="12.75" customHeight="1" hidden="1"/>
    <row r="28" spans="1:5" s="7" customFormat="1" ht="15">
      <c r="A28" s="74"/>
      <c r="B28" s="74"/>
      <c r="C28" s="74"/>
      <c r="D28" s="75"/>
      <c r="E28" s="52"/>
    </row>
    <row r="29" spans="1:9" s="7" customFormat="1" ht="15">
      <c r="A29" s="52"/>
      <c r="B29" s="52"/>
      <c r="C29" s="52"/>
      <c r="D29" s="75"/>
      <c r="E29" s="74"/>
      <c r="F29" s="74"/>
      <c r="G29" s="74"/>
      <c r="H29" s="75"/>
      <c r="I29" s="52"/>
    </row>
    <row r="30" spans="1:9" s="7" customFormat="1" ht="15">
      <c r="A30" s="53"/>
      <c r="B30" s="54"/>
      <c r="C30" s="55"/>
      <c r="D30" s="55"/>
      <c r="E30" s="52"/>
      <c r="F30" s="52"/>
      <c r="G30" s="52"/>
      <c r="H30" s="75"/>
      <c r="I30" s="52"/>
    </row>
    <row r="31" spans="1:9" s="7" customFormat="1" ht="15.75">
      <c r="A31" s="56"/>
      <c r="B31" s="54"/>
      <c r="C31" s="57"/>
      <c r="D31" s="42"/>
      <c r="E31" s="53"/>
      <c r="F31" s="54"/>
      <c r="G31" s="55"/>
      <c r="H31" s="55"/>
      <c r="I31" s="55"/>
    </row>
    <row r="32" spans="1:9" s="7" customFormat="1" ht="15.75">
      <c r="A32" s="56"/>
      <c r="B32" s="54"/>
      <c r="C32" s="57"/>
      <c r="D32" s="59"/>
      <c r="E32" s="56"/>
      <c r="F32" s="54"/>
      <c r="G32" s="57"/>
      <c r="H32" s="42"/>
      <c r="I32" s="58"/>
    </row>
    <row r="33" spans="1:9" s="7" customFormat="1" ht="18">
      <c r="A33" s="56"/>
      <c r="B33" s="12"/>
      <c r="C33" s="57"/>
      <c r="D33" s="59"/>
      <c r="E33" s="56"/>
      <c r="F33" s="54"/>
      <c r="G33" s="57"/>
      <c r="H33" s="59"/>
      <c r="I33" s="60"/>
    </row>
    <row r="34" spans="1:9" s="7" customFormat="1" ht="18">
      <c r="A34" s="56"/>
      <c r="B34" s="12"/>
      <c r="C34" s="57"/>
      <c r="D34" s="59"/>
      <c r="E34" s="56"/>
      <c r="F34" s="12"/>
      <c r="G34" s="57"/>
      <c r="H34" s="59"/>
      <c r="I34" s="60"/>
    </row>
    <row r="35" spans="1:9" s="7" customFormat="1" ht="18">
      <c r="A35" s="56"/>
      <c r="B35" s="12"/>
      <c r="C35" s="57"/>
      <c r="D35" s="59"/>
      <c r="E35" s="56"/>
      <c r="F35" s="12"/>
      <c r="G35" s="57"/>
      <c r="H35" s="59"/>
      <c r="I35" s="60"/>
    </row>
    <row r="36" spans="1:9" s="7" customFormat="1" ht="18">
      <c r="A36" s="56"/>
      <c r="B36" s="12"/>
      <c r="C36" s="57"/>
      <c r="D36" s="59"/>
      <c r="E36" s="56"/>
      <c r="F36" s="12"/>
      <c r="G36" s="57"/>
      <c r="H36" s="59"/>
      <c r="I36" s="60"/>
    </row>
    <row r="37" spans="1:9" s="7" customFormat="1" ht="18">
      <c r="A37" s="56"/>
      <c r="B37" s="12"/>
      <c r="C37" s="57"/>
      <c r="D37" s="59"/>
      <c r="E37" s="56"/>
      <c r="F37" s="12"/>
      <c r="G37" s="57"/>
      <c r="H37" s="59"/>
      <c r="I37" s="60"/>
    </row>
    <row r="38" spans="1:9" s="7" customFormat="1" ht="18">
      <c r="A38" s="56"/>
      <c r="B38" s="13"/>
      <c r="C38" s="57"/>
      <c r="D38" s="59"/>
      <c r="E38" s="56"/>
      <c r="F38" s="12"/>
      <c r="G38" s="57"/>
      <c r="H38" s="59"/>
      <c r="I38" s="60"/>
    </row>
    <row r="39" spans="1:9" s="7" customFormat="1" ht="15.75">
      <c r="A39" s="56"/>
      <c r="B39" s="13"/>
      <c r="C39" s="57"/>
      <c r="D39" s="59"/>
      <c r="E39" s="56"/>
      <c r="F39" s="13"/>
      <c r="G39" s="57"/>
      <c r="H39" s="59"/>
      <c r="I39" s="60"/>
    </row>
    <row r="40" spans="1:9" s="7" customFormat="1" ht="15.75">
      <c r="A40" s="56"/>
      <c r="C40" s="57"/>
      <c r="D40" s="59"/>
      <c r="E40" s="56"/>
      <c r="F40" s="13"/>
      <c r="G40" s="57"/>
      <c r="H40" s="59"/>
      <c r="I40" s="60"/>
    </row>
    <row r="41" spans="1:9" s="7" customFormat="1" ht="15.75">
      <c r="A41" s="61"/>
      <c r="B41" s="61"/>
      <c r="C41" s="62"/>
      <c r="D41" s="59"/>
      <c r="E41" s="56"/>
      <c r="G41" s="57"/>
      <c r="H41" s="59"/>
      <c r="I41" s="60"/>
    </row>
    <row r="42" spans="5:9" ht="15">
      <c r="E42" s="61"/>
      <c r="F42" s="61"/>
      <c r="G42" s="62"/>
      <c r="H42" s="59"/>
      <c r="I42" s="59"/>
    </row>
  </sheetData>
  <sheetProtection/>
  <mergeCells count="14">
    <mergeCell ref="B1:T1"/>
    <mergeCell ref="C5:D5"/>
    <mergeCell ref="G5:H5"/>
    <mergeCell ref="K5:L5"/>
    <mergeCell ref="E5:E6"/>
    <mergeCell ref="I5:I6"/>
    <mergeCell ref="R5:R6"/>
    <mergeCell ref="A28:C28"/>
    <mergeCell ref="D28:D29"/>
    <mergeCell ref="E29:G29"/>
    <mergeCell ref="H29:H30"/>
    <mergeCell ref="A2:L2"/>
    <mergeCell ref="O5:Q5"/>
    <mergeCell ref="M5:M6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8" scale="61" r:id="rId1"/>
  <colBreaks count="1" manualBreakCount="1">
    <brk id="14" min="1" max="1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41" sqref="B4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2"/>
  <sheetViews>
    <sheetView tabSelected="1" zoomScale="75" zoomScaleNormal="75" zoomScalePageLayoutView="0" workbookViewId="0" topLeftCell="A1">
      <selection activeCell="F26" sqref="F26"/>
    </sheetView>
  </sheetViews>
  <sheetFormatPr defaultColWidth="9.140625" defaultRowHeight="12.75"/>
  <cols>
    <col min="1" max="1" width="9.421875" style="0" customWidth="1"/>
    <col min="2" max="2" width="53.00390625" style="0" customWidth="1"/>
    <col min="3" max="3" width="12.57421875" style="0" customWidth="1"/>
    <col min="4" max="4" width="13.28125" style="0" customWidth="1"/>
    <col min="5" max="6" width="17.28125" style="0" customWidth="1"/>
    <col min="7" max="7" width="12.421875" style="0" customWidth="1"/>
    <col min="8" max="8" width="12.57421875" style="0" customWidth="1"/>
    <col min="9" max="10" width="18.00390625" style="0" customWidth="1"/>
    <col min="11" max="11" width="12.28125" style="0" customWidth="1"/>
    <col min="12" max="12" width="11.421875" style="0" customWidth="1"/>
    <col min="13" max="14" width="16.57421875" style="0" customWidth="1"/>
    <col min="15" max="15" width="10.28125" style="0" customWidth="1"/>
    <col min="16" max="16" width="0.13671875" style="0" hidden="1" customWidth="1"/>
    <col min="17" max="17" width="10.421875" style="0" customWidth="1"/>
    <col min="18" max="18" width="18.140625" style="0" customWidth="1"/>
    <col min="19" max="19" width="16.57421875" style="0" customWidth="1"/>
  </cols>
  <sheetData>
    <row r="1" spans="1:20" ht="11.25" customHeight="1">
      <c r="A1" s="1"/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</row>
    <row r="2" spans="1:20" ht="59.25" customHeight="1">
      <c r="A2" s="87" t="s">
        <v>59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9"/>
      <c r="T2" s="2"/>
    </row>
    <row r="3" spans="7:20" ht="12.75">
      <c r="G3" s="3"/>
      <c r="H3" s="3"/>
      <c r="I3" s="3"/>
      <c r="J3" s="3"/>
      <c r="K3" s="4"/>
      <c r="L3" s="4"/>
      <c r="M3" s="4"/>
      <c r="N3" s="4"/>
      <c r="O3" s="4"/>
      <c r="P3" s="5"/>
      <c r="Q3" s="5"/>
      <c r="R3" s="5"/>
      <c r="S3" s="4"/>
      <c r="T3" s="6"/>
    </row>
    <row r="4" spans="1:20" ht="12.75">
      <c r="A4" s="7"/>
      <c r="B4" s="7"/>
      <c r="C4" s="7"/>
      <c r="D4" s="7"/>
      <c r="E4" s="7"/>
      <c r="F4" s="7"/>
      <c r="G4" s="6"/>
      <c r="H4" s="6"/>
      <c r="I4" s="6"/>
      <c r="J4" s="6"/>
      <c r="K4" s="5"/>
      <c r="L4" s="5"/>
      <c r="M4" s="5"/>
      <c r="N4" s="5"/>
      <c r="O4" s="5"/>
      <c r="P4" s="5"/>
      <c r="Q4" s="5"/>
      <c r="R4" s="5"/>
      <c r="S4" s="5"/>
      <c r="T4" s="6"/>
    </row>
    <row r="5" spans="1:20" ht="45" customHeight="1">
      <c r="A5" s="23" t="s">
        <v>1</v>
      </c>
      <c r="B5" s="24" t="s">
        <v>11</v>
      </c>
      <c r="C5" s="81" t="s">
        <v>0</v>
      </c>
      <c r="D5" s="81"/>
      <c r="E5" s="78" t="s">
        <v>5</v>
      </c>
      <c r="F5" s="43" t="s">
        <v>0</v>
      </c>
      <c r="G5" s="82" t="s">
        <v>2</v>
      </c>
      <c r="H5" s="82"/>
      <c r="I5" s="83" t="s">
        <v>4</v>
      </c>
      <c r="J5" s="45" t="s">
        <v>2</v>
      </c>
      <c r="K5" s="77" t="s">
        <v>3</v>
      </c>
      <c r="L5" s="77"/>
      <c r="M5" s="78" t="s">
        <v>33</v>
      </c>
      <c r="N5" s="43" t="s">
        <v>3</v>
      </c>
      <c r="O5" s="77" t="s">
        <v>18</v>
      </c>
      <c r="P5" s="77"/>
      <c r="Q5" s="77"/>
      <c r="R5" s="78" t="s">
        <v>50</v>
      </c>
      <c r="S5" s="43" t="s">
        <v>18</v>
      </c>
      <c r="T5" s="8"/>
    </row>
    <row r="6" spans="1:20" ht="45" customHeight="1">
      <c r="A6" s="23" t="s">
        <v>10</v>
      </c>
      <c r="B6" s="25" t="s">
        <v>7</v>
      </c>
      <c r="C6" s="22" t="s">
        <v>8</v>
      </c>
      <c r="D6" s="22" t="s">
        <v>19</v>
      </c>
      <c r="E6" s="79"/>
      <c r="F6" s="44" t="s">
        <v>82</v>
      </c>
      <c r="G6" s="37" t="s">
        <v>8</v>
      </c>
      <c r="H6" s="37" t="s">
        <v>9</v>
      </c>
      <c r="I6" s="84"/>
      <c r="J6" s="46" t="s">
        <v>60</v>
      </c>
      <c r="K6" s="22" t="s">
        <v>8</v>
      </c>
      <c r="L6" s="22" t="s">
        <v>9</v>
      </c>
      <c r="M6" s="79"/>
      <c r="N6" s="44" t="s">
        <v>60</v>
      </c>
      <c r="O6" s="22" t="s">
        <v>8</v>
      </c>
      <c r="P6" s="22" t="s">
        <v>9</v>
      </c>
      <c r="Q6" s="22" t="s">
        <v>9</v>
      </c>
      <c r="R6" s="79"/>
      <c r="S6" s="44" t="s">
        <v>60</v>
      </c>
      <c r="T6" s="8"/>
    </row>
    <row r="7" spans="1:20" ht="0.75" customHeight="1" thickBot="1">
      <c r="A7" s="16"/>
      <c r="B7" s="21"/>
      <c r="C7" s="14">
        <f>0*122/100</f>
        <v>0</v>
      </c>
      <c r="D7" s="15">
        <f>C7*A7</f>
        <v>0</v>
      </c>
      <c r="E7" s="15"/>
      <c r="F7" s="15"/>
      <c r="G7" s="30">
        <f>13*122/100</f>
        <v>15.86</v>
      </c>
      <c r="H7" s="38">
        <f>G7*A7</f>
        <v>0</v>
      </c>
      <c r="I7" s="38"/>
      <c r="J7" s="38"/>
      <c r="K7" s="14">
        <f>0*122/100</f>
        <v>0</v>
      </c>
      <c r="L7" s="15">
        <f>K7*C7</f>
        <v>0</v>
      </c>
      <c r="M7" s="15"/>
      <c r="N7" s="15"/>
      <c r="O7" s="14">
        <f>0*122/100</f>
        <v>0</v>
      </c>
      <c r="P7" s="17"/>
      <c r="Q7" s="15">
        <f>P7*H7</f>
        <v>0</v>
      </c>
      <c r="R7" s="15"/>
      <c r="S7" s="15"/>
      <c r="T7" s="9"/>
    </row>
    <row r="8" spans="1:20" ht="19.5" customHeight="1" thickBot="1">
      <c r="A8" s="31">
        <v>1</v>
      </c>
      <c r="B8" s="32" t="s">
        <v>12</v>
      </c>
      <c r="C8" s="14">
        <v>14.4</v>
      </c>
      <c r="D8" s="50">
        <f>C8*122/100</f>
        <v>17.567999999999998</v>
      </c>
      <c r="E8" s="15" t="s">
        <v>43</v>
      </c>
      <c r="F8" s="50" t="s">
        <v>83</v>
      </c>
      <c r="G8" s="39">
        <v>22.03</v>
      </c>
      <c r="H8" s="41">
        <f>G8*122/100</f>
        <v>26.876600000000003</v>
      </c>
      <c r="I8" s="38" t="s">
        <v>20</v>
      </c>
      <c r="J8" s="49" t="s">
        <v>61</v>
      </c>
      <c r="K8" s="64">
        <v>20</v>
      </c>
      <c r="L8" s="65">
        <f>K8*122/100</f>
        <v>24.4</v>
      </c>
      <c r="M8" s="35" t="s">
        <v>34</v>
      </c>
      <c r="N8" s="47" t="s">
        <v>61</v>
      </c>
      <c r="O8" s="34">
        <v>20.378</v>
      </c>
      <c r="P8" s="17"/>
      <c r="Q8" s="51">
        <f>O8*122/100</f>
        <v>24.861159999999998</v>
      </c>
      <c r="R8" s="35" t="s">
        <v>34</v>
      </c>
      <c r="S8" s="47" t="s">
        <v>71</v>
      </c>
      <c r="T8" s="10"/>
    </row>
    <row r="9" spans="1:20" ht="50.25" customHeight="1" thickBot="1">
      <c r="A9" s="31">
        <v>1</v>
      </c>
      <c r="B9" s="33" t="s">
        <v>13</v>
      </c>
      <c r="C9" s="14">
        <v>33.07</v>
      </c>
      <c r="D9" s="50">
        <f aca="true" t="shared" si="0" ref="D9:D17">C9*122/100</f>
        <v>40.3454</v>
      </c>
      <c r="E9" s="36" t="s">
        <v>84</v>
      </c>
      <c r="F9" s="15"/>
      <c r="G9" s="39">
        <f>10.32+10.32+10.32</f>
        <v>30.96</v>
      </c>
      <c r="H9" s="41">
        <f>G9*122/100</f>
        <v>37.7712</v>
      </c>
      <c r="I9" s="36" t="s">
        <v>21</v>
      </c>
      <c r="J9" s="49" t="s">
        <v>62</v>
      </c>
      <c r="K9" s="64">
        <v>30</v>
      </c>
      <c r="L9" s="65">
        <f aca="true" t="shared" si="1" ref="L9:L17">K9*122/100</f>
        <v>36.6</v>
      </c>
      <c r="M9" s="36" t="s">
        <v>21</v>
      </c>
      <c r="N9" s="48" t="s">
        <v>62</v>
      </c>
      <c r="O9" s="34">
        <f>9.515*3</f>
        <v>28.545</v>
      </c>
      <c r="P9" s="17"/>
      <c r="Q9" s="71">
        <f aca="true" t="shared" si="2" ref="Q9:Q17">O9*122/100</f>
        <v>34.8249</v>
      </c>
      <c r="R9" s="36" t="s">
        <v>51</v>
      </c>
      <c r="S9" s="48" t="s">
        <v>72</v>
      </c>
      <c r="T9" s="11"/>
    </row>
    <row r="10" spans="1:20" ht="19.5" customHeight="1" thickBot="1">
      <c r="A10" s="31">
        <v>1</v>
      </c>
      <c r="B10" s="33" t="s">
        <v>14</v>
      </c>
      <c r="C10" s="14">
        <v>11.35</v>
      </c>
      <c r="D10" s="50">
        <f t="shared" si="0"/>
        <v>13.847000000000001</v>
      </c>
      <c r="E10" s="15" t="s">
        <v>44</v>
      </c>
      <c r="F10" s="50" t="s">
        <v>85</v>
      </c>
      <c r="G10" s="39">
        <v>10.71</v>
      </c>
      <c r="H10" s="41">
        <f aca="true" t="shared" si="3" ref="H10:H17">G10*122/100</f>
        <v>13.066200000000002</v>
      </c>
      <c r="I10" s="38" t="s">
        <v>22</v>
      </c>
      <c r="J10" s="49" t="s">
        <v>77</v>
      </c>
      <c r="K10" s="64">
        <v>11</v>
      </c>
      <c r="L10" s="65">
        <f t="shared" si="1"/>
        <v>13.42</v>
      </c>
      <c r="M10" s="36" t="s">
        <v>35</v>
      </c>
      <c r="N10" s="48" t="s">
        <v>63</v>
      </c>
      <c r="O10" s="34">
        <v>15.193</v>
      </c>
      <c r="P10" s="18"/>
      <c r="Q10" s="51">
        <f t="shared" si="2"/>
        <v>18.53546</v>
      </c>
      <c r="R10" s="36" t="s">
        <v>52</v>
      </c>
      <c r="S10" s="48"/>
      <c r="T10" s="11"/>
    </row>
    <row r="11" spans="1:20" ht="57.75" customHeight="1" thickBot="1">
      <c r="A11" s="31">
        <v>1</v>
      </c>
      <c r="B11" s="33" t="s">
        <v>15</v>
      </c>
      <c r="C11" s="14">
        <v>31.67</v>
      </c>
      <c r="D11" s="50">
        <f t="shared" si="0"/>
        <v>38.6374</v>
      </c>
      <c r="E11" s="36" t="s">
        <v>45</v>
      </c>
      <c r="F11" s="50" t="s">
        <v>86</v>
      </c>
      <c r="G11" s="39">
        <f>9.46+9.46+9.46</f>
        <v>28.380000000000003</v>
      </c>
      <c r="H11" s="41">
        <f t="shared" si="3"/>
        <v>34.6236</v>
      </c>
      <c r="I11" s="36" t="s">
        <v>36</v>
      </c>
      <c r="J11" s="49" t="s">
        <v>78</v>
      </c>
      <c r="K11" s="64">
        <v>14</v>
      </c>
      <c r="L11" s="65">
        <f t="shared" si="1"/>
        <v>17.08</v>
      </c>
      <c r="M11" s="36" t="s">
        <v>37</v>
      </c>
      <c r="N11" s="48" t="s">
        <v>64</v>
      </c>
      <c r="O11" s="34">
        <v>15.123</v>
      </c>
      <c r="P11" s="18"/>
      <c r="Q11" s="51">
        <f t="shared" si="2"/>
        <v>18.450059999999997</v>
      </c>
      <c r="R11" s="36" t="s">
        <v>53</v>
      </c>
      <c r="S11" s="48"/>
      <c r="T11" s="11"/>
    </row>
    <row r="12" spans="1:20" ht="45" customHeight="1" thickBot="1">
      <c r="A12" s="31">
        <v>1</v>
      </c>
      <c r="B12" s="33" t="s">
        <v>23</v>
      </c>
      <c r="C12" s="14">
        <v>40.01</v>
      </c>
      <c r="D12" s="50">
        <f t="shared" si="0"/>
        <v>48.81219999999999</v>
      </c>
      <c r="E12" s="36" t="s">
        <v>46</v>
      </c>
      <c r="F12" s="50"/>
      <c r="G12" s="39">
        <v>13.1</v>
      </c>
      <c r="H12" s="41">
        <f t="shared" si="3"/>
        <v>15.982000000000001</v>
      </c>
      <c r="I12" s="36" t="s">
        <v>25</v>
      </c>
      <c r="J12" s="49" t="s">
        <v>65</v>
      </c>
      <c r="K12" s="64">
        <v>20</v>
      </c>
      <c r="L12" s="65">
        <f t="shared" si="1"/>
        <v>24.4</v>
      </c>
      <c r="M12" s="36" t="s">
        <v>93</v>
      </c>
      <c r="N12" s="48"/>
      <c r="O12" s="34">
        <v>21.7</v>
      </c>
      <c r="P12" s="18"/>
      <c r="Q12" s="51">
        <f t="shared" si="2"/>
        <v>26.474</v>
      </c>
      <c r="R12" s="36" t="s">
        <v>91</v>
      </c>
      <c r="S12" s="48" t="s">
        <v>92</v>
      </c>
      <c r="T12" s="11"/>
    </row>
    <row r="13" spans="1:20" ht="52.5" customHeight="1" thickBot="1">
      <c r="A13" s="31">
        <v>1</v>
      </c>
      <c r="B13" s="33" t="s">
        <v>24</v>
      </c>
      <c r="C13" s="14">
        <v>0</v>
      </c>
      <c r="D13" s="50">
        <f t="shared" si="0"/>
        <v>0</v>
      </c>
      <c r="E13" s="15"/>
      <c r="F13" s="50"/>
      <c r="G13" s="39">
        <v>16.98</v>
      </c>
      <c r="H13" s="41">
        <f t="shared" si="3"/>
        <v>20.7156</v>
      </c>
      <c r="I13" s="36" t="s">
        <v>26</v>
      </c>
      <c r="J13" s="49" t="s">
        <v>66</v>
      </c>
      <c r="K13" s="64">
        <v>16.09</v>
      </c>
      <c r="L13" s="65">
        <f t="shared" si="1"/>
        <v>19.6298</v>
      </c>
      <c r="M13" s="36" t="s">
        <v>38</v>
      </c>
      <c r="N13" s="48" t="s">
        <v>66</v>
      </c>
      <c r="O13" s="72">
        <v>15.016</v>
      </c>
      <c r="P13" s="73"/>
      <c r="Q13" s="71">
        <f t="shared" si="2"/>
        <v>18.31952</v>
      </c>
      <c r="R13" s="36" t="s">
        <v>54</v>
      </c>
      <c r="S13" s="48" t="s">
        <v>66</v>
      </c>
      <c r="T13" s="11"/>
    </row>
    <row r="14" spans="1:20" ht="52.5" customHeight="1" thickBot="1">
      <c r="A14" s="31">
        <v>1</v>
      </c>
      <c r="B14" s="33" t="s">
        <v>27</v>
      </c>
      <c r="C14" s="14">
        <v>22.55</v>
      </c>
      <c r="D14" s="50">
        <f t="shared" si="0"/>
        <v>27.511</v>
      </c>
      <c r="E14" s="36" t="s">
        <v>47</v>
      </c>
      <c r="F14" s="50" t="s">
        <v>87</v>
      </c>
      <c r="G14" s="39">
        <v>21.9</v>
      </c>
      <c r="H14" s="41">
        <f t="shared" si="3"/>
        <v>26.717999999999996</v>
      </c>
      <c r="I14" s="36" t="s">
        <v>29</v>
      </c>
      <c r="J14" s="49" t="s">
        <v>79</v>
      </c>
      <c r="K14" s="35">
        <v>20</v>
      </c>
      <c r="L14" s="47">
        <f t="shared" si="1"/>
        <v>24.4</v>
      </c>
      <c r="M14" s="36" t="s">
        <v>39</v>
      </c>
      <c r="N14" s="48" t="s">
        <v>67</v>
      </c>
      <c r="O14" s="67">
        <v>19.8</v>
      </c>
      <c r="P14" s="68"/>
      <c r="Q14" s="66">
        <f t="shared" si="2"/>
        <v>24.156</v>
      </c>
      <c r="R14" s="36" t="s">
        <v>89</v>
      </c>
      <c r="S14" s="48" t="s">
        <v>73</v>
      </c>
      <c r="T14" s="11"/>
    </row>
    <row r="15" spans="1:20" ht="34.5" customHeight="1" thickBot="1">
      <c r="A15" s="31">
        <v>1</v>
      </c>
      <c r="B15" s="33" t="s">
        <v>28</v>
      </c>
      <c r="C15" s="14">
        <v>0</v>
      </c>
      <c r="D15" s="50">
        <f t="shared" si="0"/>
        <v>0</v>
      </c>
      <c r="E15" s="15"/>
      <c r="F15" s="50" t="s">
        <v>87</v>
      </c>
      <c r="G15" s="39">
        <v>24.12</v>
      </c>
      <c r="H15" s="41">
        <f t="shared" si="3"/>
        <v>29.426400000000005</v>
      </c>
      <c r="I15" s="38" t="s">
        <v>30</v>
      </c>
      <c r="J15" s="49" t="s">
        <v>80</v>
      </c>
      <c r="K15" s="35">
        <v>22.03</v>
      </c>
      <c r="L15" s="47">
        <f t="shared" si="1"/>
        <v>26.876600000000003</v>
      </c>
      <c r="M15" s="36" t="s">
        <v>40</v>
      </c>
      <c r="N15" s="48" t="s">
        <v>68</v>
      </c>
      <c r="O15" s="67">
        <v>21.76</v>
      </c>
      <c r="P15" s="69"/>
      <c r="Q15" s="66">
        <f t="shared" si="2"/>
        <v>26.547200000000004</v>
      </c>
      <c r="R15" s="36" t="s">
        <v>90</v>
      </c>
      <c r="S15" s="48" t="s">
        <v>74</v>
      </c>
      <c r="T15" s="11"/>
    </row>
    <row r="16" spans="1:20" ht="19.5" customHeight="1" thickBot="1">
      <c r="A16" s="31">
        <v>1</v>
      </c>
      <c r="B16" s="33" t="s">
        <v>16</v>
      </c>
      <c r="C16" s="14">
        <v>20.36</v>
      </c>
      <c r="D16" s="50">
        <f t="shared" si="0"/>
        <v>24.8392</v>
      </c>
      <c r="E16" s="15" t="s">
        <v>48</v>
      </c>
      <c r="F16" s="50" t="s">
        <v>75</v>
      </c>
      <c r="G16" s="39">
        <v>17.36</v>
      </c>
      <c r="H16" s="41">
        <f t="shared" si="3"/>
        <v>21.1792</v>
      </c>
      <c r="I16" s="38" t="s">
        <v>31</v>
      </c>
      <c r="J16" s="49" t="s">
        <v>75</v>
      </c>
      <c r="K16" s="64">
        <v>14</v>
      </c>
      <c r="L16" s="65">
        <f t="shared" si="1"/>
        <v>17.08</v>
      </c>
      <c r="M16" s="36" t="s">
        <v>41</v>
      </c>
      <c r="N16" s="48" t="s">
        <v>69</v>
      </c>
      <c r="O16" s="34">
        <v>15.43</v>
      </c>
      <c r="P16" s="19"/>
      <c r="Q16" s="51">
        <f t="shared" si="2"/>
        <v>18.8246</v>
      </c>
      <c r="R16" s="36" t="s">
        <v>57</v>
      </c>
      <c r="S16" s="48" t="s">
        <v>75</v>
      </c>
      <c r="T16" s="11"/>
    </row>
    <row r="17" spans="1:19" ht="50.25" customHeight="1" thickBot="1">
      <c r="A17" s="31">
        <v>1</v>
      </c>
      <c r="B17" s="33" t="s">
        <v>17</v>
      </c>
      <c r="C17" s="14">
        <v>91.21</v>
      </c>
      <c r="D17" s="50">
        <f t="shared" si="0"/>
        <v>111.27619999999999</v>
      </c>
      <c r="E17" s="36" t="s">
        <v>49</v>
      </c>
      <c r="F17" s="50" t="s">
        <v>88</v>
      </c>
      <c r="G17" s="39">
        <v>86.8</v>
      </c>
      <c r="H17" s="41">
        <f t="shared" si="3"/>
        <v>105.896</v>
      </c>
      <c r="I17" s="36" t="s">
        <v>32</v>
      </c>
      <c r="J17" s="49" t="s">
        <v>81</v>
      </c>
      <c r="K17" s="64">
        <v>70</v>
      </c>
      <c r="L17" s="65">
        <f t="shared" si="1"/>
        <v>85.4</v>
      </c>
      <c r="M17" s="36" t="s">
        <v>42</v>
      </c>
      <c r="N17" s="48" t="s">
        <v>70</v>
      </c>
      <c r="O17" s="34">
        <f>15.43*5</f>
        <v>77.15</v>
      </c>
      <c r="P17" s="20"/>
      <c r="Q17" s="51">
        <f t="shared" si="2"/>
        <v>94.123</v>
      </c>
      <c r="R17" s="36" t="s">
        <v>58</v>
      </c>
      <c r="S17" s="48" t="s">
        <v>76</v>
      </c>
    </row>
    <row r="18" spans="1:19" s="28" customFormat="1" ht="19.5" customHeight="1">
      <c r="A18" s="27"/>
      <c r="B18" s="26" t="s">
        <v>6</v>
      </c>
      <c r="C18" s="27"/>
      <c r="D18" s="29">
        <f>SUM(D7:D17)</f>
        <v>322.83639999999997</v>
      </c>
      <c r="E18" s="27"/>
      <c r="F18" s="27"/>
      <c r="G18" s="40"/>
      <c r="H18" s="41">
        <f>SUM(H7:H17)</f>
        <v>332.2548</v>
      </c>
      <c r="I18" s="40"/>
      <c r="J18" s="49"/>
      <c r="K18" s="27"/>
      <c r="L18" s="29">
        <f>SUM(L7:L17)</f>
        <v>289.28639999999996</v>
      </c>
      <c r="M18" s="36"/>
      <c r="N18" s="36"/>
      <c r="O18" s="27"/>
      <c r="P18" s="27"/>
      <c r="Q18" s="29">
        <f>SUM(Q7:Q17)</f>
        <v>305.1159</v>
      </c>
      <c r="R18" s="36"/>
      <c r="S18" s="36"/>
    </row>
    <row r="19" ht="11.25" customHeight="1"/>
    <row r="20" spans="1:9" ht="43.5" customHeight="1">
      <c r="A20" s="85" t="s">
        <v>94</v>
      </c>
      <c r="B20" s="85"/>
      <c r="C20" s="85"/>
      <c r="D20" s="85"/>
      <c r="E20" s="85"/>
      <c r="F20" s="85"/>
      <c r="G20" s="85"/>
      <c r="H20" s="85"/>
      <c r="I20" s="85"/>
    </row>
    <row r="21" ht="18.75" customHeight="1">
      <c r="A21" t="s">
        <v>95</v>
      </c>
    </row>
    <row r="22" ht="1.5" customHeight="1"/>
    <row r="23" ht="16.5" customHeight="1" hidden="1"/>
    <row r="24" ht="12.75" customHeight="1" hidden="1"/>
    <row r="25" ht="12.75" customHeight="1" hidden="1"/>
    <row r="26" ht="12.75">
      <c r="B26" s="86"/>
    </row>
    <row r="27" ht="12.75">
      <c r="A27" t="s">
        <v>96</v>
      </c>
    </row>
    <row r="28" spans="1:5" s="7" customFormat="1" ht="15">
      <c r="A28" s="74"/>
      <c r="B28" s="74"/>
      <c r="C28" s="74"/>
      <c r="D28" s="75"/>
      <c r="E28" s="52"/>
    </row>
    <row r="29" spans="1:9" s="7" customFormat="1" ht="15">
      <c r="A29" s="52"/>
      <c r="B29" s="52"/>
      <c r="C29" s="52"/>
      <c r="D29" s="75"/>
      <c r="E29" s="74"/>
      <c r="F29" s="74"/>
      <c r="G29" s="74"/>
      <c r="H29" s="75"/>
      <c r="I29" s="52"/>
    </row>
    <row r="30" spans="1:14" s="7" customFormat="1" ht="15">
      <c r="A30" s="53"/>
      <c r="B30" s="54"/>
      <c r="C30" s="55"/>
      <c r="D30" s="55"/>
      <c r="E30" s="52"/>
      <c r="F30" s="52"/>
      <c r="G30" s="52"/>
      <c r="H30" s="75"/>
      <c r="I30" s="52"/>
      <c r="N30" s="63"/>
    </row>
    <row r="31" spans="1:9" s="7" customFormat="1" ht="15.75">
      <c r="A31" s="56"/>
      <c r="B31" s="54"/>
      <c r="C31" s="57"/>
      <c r="D31" s="42"/>
      <c r="E31" s="53"/>
      <c r="F31" s="54"/>
      <c r="G31" s="55"/>
      <c r="H31" s="55"/>
      <c r="I31" s="55"/>
    </row>
    <row r="32" spans="1:9" s="7" customFormat="1" ht="15.75">
      <c r="A32" s="56"/>
      <c r="B32" s="54"/>
      <c r="C32" s="57"/>
      <c r="D32" s="59"/>
      <c r="E32" s="56"/>
      <c r="F32" s="54"/>
      <c r="G32" s="57"/>
      <c r="H32" s="42"/>
      <c r="I32" s="58"/>
    </row>
    <row r="33" spans="1:9" s="7" customFormat="1" ht="18">
      <c r="A33" s="56"/>
      <c r="B33" s="12"/>
      <c r="C33" s="57"/>
      <c r="D33" s="59"/>
      <c r="E33" s="56"/>
      <c r="F33" s="54"/>
      <c r="G33" s="57"/>
      <c r="H33" s="59"/>
      <c r="I33" s="60"/>
    </row>
    <row r="34" spans="1:9" s="7" customFormat="1" ht="18">
      <c r="A34" s="56"/>
      <c r="B34" s="12"/>
      <c r="C34" s="57"/>
      <c r="D34" s="59"/>
      <c r="E34" s="56"/>
      <c r="F34" s="12"/>
      <c r="G34" s="57"/>
      <c r="H34" s="59"/>
      <c r="I34" s="60"/>
    </row>
    <row r="35" spans="1:9" s="7" customFormat="1" ht="18">
      <c r="A35" s="56"/>
      <c r="B35" s="12"/>
      <c r="C35" s="57"/>
      <c r="D35" s="59"/>
      <c r="E35" s="56"/>
      <c r="F35" s="12"/>
      <c r="G35" s="57"/>
      <c r="H35" s="59"/>
      <c r="I35" s="60"/>
    </row>
    <row r="36" spans="1:9" s="7" customFormat="1" ht="18">
      <c r="A36" s="56"/>
      <c r="B36" s="12"/>
      <c r="C36" s="57"/>
      <c r="D36" s="59"/>
      <c r="E36" s="56"/>
      <c r="F36" s="12"/>
      <c r="G36" s="57"/>
      <c r="H36" s="59"/>
      <c r="I36" s="60"/>
    </row>
    <row r="37" spans="1:9" s="7" customFormat="1" ht="18">
      <c r="A37" s="56"/>
      <c r="B37" s="12"/>
      <c r="C37" s="57"/>
      <c r="D37" s="59"/>
      <c r="E37" s="56"/>
      <c r="F37" s="12"/>
      <c r="G37" s="57"/>
      <c r="H37" s="59"/>
      <c r="I37" s="60"/>
    </row>
    <row r="38" spans="1:9" s="7" customFormat="1" ht="18">
      <c r="A38" s="56"/>
      <c r="B38" s="13"/>
      <c r="C38" s="57"/>
      <c r="D38" s="59"/>
      <c r="E38" s="56"/>
      <c r="F38" s="12"/>
      <c r="G38" s="57"/>
      <c r="H38" s="59"/>
      <c r="I38" s="60"/>
    </row>
    <row r="39" spans="1:9" s="7" customFormat="1" ht="15.75">
      <c r="A39" s="56"/>
      <c r="B39" s="13"/>
      <c r="C39" s="57"/>
      <c r="D39" s="59"/>
      <c r="E39" s="56"/>
      <c r="F39" s="13"/>
      <c r="G39" s="57"/>
      <c r="H39" s="59"/>
      <c r="I39" s="60"/>
    </row>
    <row r="40" spans="1:9" s="7" customFormat="1" ht="15.75">
      <c r="A40" s="56"/>
      <c r="C40" s="57"/>
      <c r="D40" s="59"/>
      <c r="E40" s="56"/>
      <c r="F40" s="13"/>
      <c r="G40" s="57"/>
      <c r="H40" s="59"/>
      <c r="I40" s="60"/>
    </row>
    <row r="41" spans="1:9" s="7" customFormat="1" ht="15.75">
      <c r="A41" s="61"/>
      <c r="B41" s="61"/>
      <c r="C41" s="62"/>
      <c r="D41" s="59"/>
      <c r="E41" s="56"/>
      <c r="G41" s="57"/>
      <c r="H41" s="59"/>
      <c r="I41" s="60"/>
    </row>
    <row r="42" spans="5:9" ht="15">
      <c r="E42" s="61"/>
      <c r="F42" s="61"/>
      <c r="G42" s="62"/>
      <c r="H42" s="59"/>
      <c r="I42" s="59"/>
    </row>
  </sheetData>
  <sheetProtection/>
  <mergeCells count="15">
    <mergeCell ref="A28:C28"/>
    <mergeCell ref="D28:D29"/>
    <mergeCell ref="E29:G29"/>
    <mergeCell ref="H29:H30"/>
    <mergeCell ref="A20:I20"/>
    <mergeCell ref="A2:S2"/>
    <mergeCell ref="B1:T1"/>
    <mergeCell ref="C5:D5"/>
    <mergeCell ref="E5:E6"/>
    <mergeCell ref="G5:H5"/>
    <mergeCell ref="I5:I6"/>
    <mergeCell ref="K5:L5"/>
    <mergeCell ref="M5:M6"/>
    <mergeCell ref="O5:Q5"/>
    <mergeCell ref="R5:R6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8" scale="66" r:id="rId1"/>
  <colBreaks count="1" manualBreakCount="1">
    <brk id="14" min="1" max="29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4"/>
  <sheetViews>
    <sheetView zoomScale="75" zoomScaleNormal="75" zoomScalePageLayoutView="0" workbookViewId="0" topLeftCell="A4">
      <pane xSplit="1" topLeftCell="B1" activePane="topRight" state="frozen"/>
      <selection pane="topLeft" activeCell="A5" sqref="A5"/>
      <selection pane="topRight" activeCell="B9" sqref="B9"/>
    </sheetView>
  </sheetViews>
  <sheetFormatPr defaultColWidth="9.140625" defaultRowHeight="12.75"/>
  <cols>
    <col min="1" max="1" width="9.421875" style="0" customWidth="1"/>
    <col min="2" max="2" width="53.00390625" style="0" customWidth="1"/>
    <col min="3" max="3" width="12.28125" style="0" customWidth="1"/>
    <col min="4" max="4" width="11.421875" style="0" customWidth="1"/>
    <col min="5" max="6" width="16.57421875" style="0" customWidth="1"/>
  </cols>
  <sheetData>
    <row r="1" spans="1:7" ht="11.25" customHeight="1">
      <c r="A1" s="1"/>
      <c r="B1" s="80"/>
      <c r="C1" s="80"/>
      <c r="D1" s="80"/>
      <c r="E1" s="80"/>
      <c r="F1" s="80"/>
      <c r="G1" s="80"/>
    </row>
    <row r="2" spans="1:7" ht="59.25" customHeight="1">
      <c r="A2" s="76" t="s">
        <v>59</v>
      </c>
      <c r="B2" s="76"/>
      <c r="C2" s="76"/>
      <c r="D2" s="76"/>
      <c r="E2" s="2"/>
      <c r="F2" s="2"/>
      <c r="G2" s="2"/>
    </row>
    <row r="3" spans="3:7" ht="12.75">
      <c r="C3" s="4"/>
      <c r="D3" s="4"/>
      <c r="E3" s="4"/>
      <c r="F3" s="4"/>
      <c r="G3" s="6"/>
    </row>
    <row r="4" spans="1:7" ht="12.75">
      <c r="A4" s="7"/>
      <c r="B4" s="7"/>
      <c r="C4" s="5"/>
      <c r="D4" s="5"/>
      <c r="E4" s="5"/>
      <c r="F4" s="5"/>
      <c r="G4" s="6"/>
    </row>
    <row r="5" spans="1:7" ht="45" customHeight="1">
      <c r="A5" s="23" t="s">
        <v>1</v>
      </c>
      <c r="B5" s="24" t="s">
        <v>11</v>
      </c>
      <c r="C5" s="77" t="s">
        <v>3</v>
      </c>
      <c r="D5" s="77"/>
      <c r="E5" s="78" t="s">
        <v>33</v>
      </c>
      <c r="F5" s="43" t="s">
        <v>3</v>
      </c>
      <c r="G5" s="8"/>
    </row>
    <row r="6" spans="1:7" ht="45" customHeight="1">
      <c r="A6" s="23" t="s">
        <v>10</v>
      </c>
      <c r="B6" s="25" t="s">
        <v>7</v>
      </c>
      <c r="C6" s="22" t="s">
        <v>8</v>
      </c>
      <c r="D6" s="22" t="s">
        <v>9</v>
      </c>
      <c r="E6" s="79"/>
      <c r="F6" s="44" t="s">
        <v>60</v>
      </c>
      <c r="G6" s="8"/>
    </row>
    <row r="7" spans="1:7" ht="0.75" customHeight="1" thickBot="1">
      <c r="A7" s="16"/>
      <c r="B7" s="21"/>
      <c r="C7" s="14">
        <f>0*122/100</f>
        <v>0</v>
      </c>
      <c r="D7" s="15" t="e">
        <f>C7*#REF!</f>
        <v>#REF!</v>
      </c>
      <c r="E7" s="15"/>
      <c r="F7" s="15"/>
      <c r="G7" s="9"/>
    </row>
    <row r="8" spans="1:8" ht="19.5" customHeight="1" thickBot="1">
      <c r="A8" s="31">
        <v>3</v>
      </c>
      <c r="B8" s="32" t="s">
        <v>12</v>
      </c>
      <c r="C8" s="64">
        <v>20</v>
      </c>
      <c r="D8" s="65">
        <f>C8*122/100*A8</f>
        <v>73.19999999999999</v>
      </c>
      <c r="E8" s="35" t="s">
        <v>34</v>
      </c>
      <c r="F8" s="47" t="s">
        <v>61</v>
      </c>
      <c r="G8" s="10">
        <v>33.72</v>
      </c>
      <c r="H8">
        <f>G8*A8</f>
        <v>101.16</v>
      </c>
    </row>
    <row r="9" spans="1:8" ht="50.25" customHeight="1" thickBot="1">
      <c r="A9" s="31">
        <v>3</v>
      </c>
      <c r="B9" s="33" t="s">
        <v>13</v>
      </c>
      <c r="C9" s="39">
        <v>30</v>
      </c>
      <c r="D9" s="65">
        <f>C9*122/100*A9</f>
        <v>109.80000000000001</v>
      </c>
      <c r="E9" s="36" t="s">
        <v>21</v>
      </c>
      <c r="F9" s="48" t="s">
        <v>62</v>
      </c>
      <c r="G9" s="11">
        <v>23.41</v>
      </c>
      <c r="H9">
        <f>G9*A9</f>
        <v>70.23</v>
      </c>
    </row>
    <row r="10" spans="1:8" ht="45" customHeight="1" thickBot="1">
      <c r="A10" s="31">
        <v>3</v>
      </c>
      <c r="B10" s="33" t="s">
        <v>23</v>
      </c>
      <c r="C10" s="64">
        <v>20</v>
      </c>
      <c r="D10" s="65">
        <f>C10*122/100*A10</f>
        <v>73.19999999999999</v>
      </c>
      <c r="E10" s="36" t="s">
        <v>93</v>
      </c>
      <c r="F10" s="48"/>
      <c r="G10" s="11">
        <v>30.36</v>
      </c>
      <c r="H10">
        <f>G10*A10</f>
        <v>91.08</v>
      </c>
    </row>
    <row r="11" spans="1:8" ht="52.5" customHeight="1" thickBot="1">
      <c r="A11" s="31">
        <v>3</v>
      </c>
      <c r="B11" s="33" t="s">
        <v>24</v>
      </c>
      <c r="C11" s="39">
        <v>16.09</v>
      </c>
      <c r="D11" s="65">
        <f>C11*122/100*A11</f>
        <v>58.889399999999995</v>
      </c>
      <c r="E11" s="36" t="s">
        <v>38</v>
      </c>
      <c r="F11" s="48" t="s">
        <v>66</v>
      </c>
      <c r="G11" s="11">
        <f>14.26*3</f>
        <v>42.78</v>
      </c>
      <c r="H11">
        <f>G11*A11</f>
        <v>128.34</v>
      </c>
    </row>
    <row r="12" spans="1:11" s="28" customFormat="1" ht="19.5" customHeight="1">
      <c r="A12" s="27"/>
      <c r="B12" s="26" t="s">
        <v>6</v>
      </c>
      <c r="C12" s="27"/>
      <c r="D12" s="29">
        <f>SUM(D8:D11)</f>
        <v>315.08939999999996</v>
      </c>
      <c r="E12" s="36"/>
      <c r="F12" s="36"/>
      <c r="H12" s="28">
        <f>SUM(H8:H11)</f>
        <v>390.80999999999995</v>
      </c>
      <c r="K12" s="70">
        <f>H12-D12</f>
        <v>75.72059999999999</v>
      </c>
    </row>
    <row r="13" ht="19.5" customHeight="1"/>
    <row r="14" ht="19.5" customHeight="1"/>
    <row r="15" ht="18.75" customHeight="1"/>
    <row r="16" ht="1.5" customHeight="1"/>
    <row r="17" ht="16.5" customHeight="1" hidden="1"/>
    <row r="18" ht="12.75" customHeight="1" hidden="1"/>
    <row r="19" ht="12.75" customHeight="1" hidden="1"/>
    <row r="21" spans="1:2" s="7" customFormat="1" ht="15">
      <c r="A21" s="74"/>
      <c r="B21" s="74"/>
    </row>
    <row r="22" spans="1:2" s="7" customFormat="1" ht="15">
      <c r="A22" s="52"/>
      <c r="B22" s="52"/>
    </row>
    <row r="23" spans="1:6" s="7" customFormat="1" ht="15">
      <c r="A23" s="53"/>
      <c r="B23" s="54"/>
      <c r="F23" s="63"/>
    </row>
    <row r="24" spans="1:2" s="7" customFormat="1" ht="15">
      <c r="A24" s="56"/>
      <c r="B24" s="54"/>
    </row>
    <row r="25" spans="1:2" s="7" customFormat="1" ht="15">
      <c r="A25" s="56"/>
      <c r="B25" s="54"/>
    </row>
    <row r="26" spans="1:2" s="7" customFormat="1" ht="18">
      <c r="A26" s="56"/>
      <c r="B26" s="12"/>
    </row>
    <row r="27" spans="1:2" s="7" customFormat="1" ht="18">
      <c r="A27" s="56"/>
      <c r="B27" s="12"/>
    </row>
    <row r="28" spans="1:2" s="7" customFormat="1" ht="18">
      <c r="A28" s="56"/>
      <c r="B28" s="12"/>
    </row>
    <row r="29" spans="1:2" s="7" customFormat="1" ht="18">
      <c r="A29" s="56"/>
      <c r="B29" s="12"/>
    </row>
    <row r="30" spans="1:2" s="7" customFormat="1" ht="18">
      <c r="A30" s="56"/>
      <c r="B30" s="12"/>
    </row>
    <row r="31" spans="1:2" s="7" customFormat="1" ht="15">
      <c r="A31" s="56"/>
      <c r="B31" s="13"/>
    </row>
    <row r="32" spans="1:2" s="7" customFormat="1" ht="15">
      <c r="A32" s="56"/>
      <c r="B32" s="13"/>
    </row>
    <row r="33" s="7" customFormat="1" ht="15">
      <c r="A33" s="56"/>
    </row>
    <row r="34" spans="1:2" s="7" customFormat="1" ht="15">
      <c r="A34" s="61"/>
      <c r="B34" s="61"/>
    </row>
  </sheetData>
  <sheetProtection/>
  <mergeCells count="5">
    <mergeCell ref="A21:B21"/>
    <mergeCell ref="B1:G1"/>
    <mergeCell ref="A2:D2"/>
    <mergeCell ref="C5:D5"/>
    <mergeCell ref="E5:E6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8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Istituto Comprensivo</dc:creator>
  <cp:keywords/>
  <dc:description/>
  <cp:lastModifiedBy>utente</cp:lastModifiedBy>
  <cp:lastPrinted>2016-03-02T08:37:56Z</cp:lastPrinted>
  <dcterms:created xsi:type="dcterms:W3CDTF">2012-09-21T07:10:26Z</dcterms:created>
  <dcterms:modified xsi:type="dcterms:W3CDTF">2016-03-02T08:38:37Z</dcterms:modified>
  <cp:category/>
  <cp:version/>
  <cp:contentType/>
  <cp:contentStatus/>
</cp:coreProperties>
</file>