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570" windowHeight="8910" activeTab="0"/>
  </bookViews>
  <sheets>
    <sheet name="ATA C.S." sheetId="1" r:id="rId1"/>
  </sheets>
  <definedNames/>
  <calcPr fullCalcOnLoad="1"/>
</workbook>
</file>

<file path=xl/sharedStrings.xml><?xml version="1.0" encoding="utf-8"?>
<sst xmlns="http://schemas.openxmlformats.org/spreadsheetml/2006/main" count="150" uniqueCount="117">
  <si>
    <t>II - ESIGENZE DI FAMIGLIA</t>
  </si>
  <si>
    <t xml:space="preserve">A </t>
  </si>
  <si>
    <t xml:space="preserve">     A1</t>
  </si>
  <si>
    <t>A</t>
  </si>
  <si>
    <t>B</t>
  </si>
  <si>
    <t>C</t>
  </si>
  <si>
    <t>D</t>
  </si>
  <si>
    <t>Ruolo</t>
  </si>
  <si>
    <t xml:space="preserve">  Continuità scuola</t>
  </si>
  <si>
    <t>Cont.Comune</t>
  </si>
  <si>
    <t>Una tantum</t>
  </si>
  <si>
    <t>N. ordine</t>
  </si>
  <si>
    <t>Cognome</t>
  </si>
  <si>
    <t>Nome</t>
  </si>
  <si>
    <t>Anno nasc. (prec. a parità)</t>
  </si>
  <si>
    <t>Servizio Ruolo</t>
  </si>
  <si>
    <t>Ruolo Piccole isole</t>
  </si>
  <si>
    <t>Entro il quinquennio</t>
  </si>
  <si>
    <t>Oltre il quinquennio</t>
  </si>
  <si>
    <t>Continuità nella sede (comune) di attuale titolarità</t>
  </si>
  <si>
    <t>Mancata presentaz. dom. trasf. per un triennio (dall' a.s. 2000/01)</t>
  </si>
  <si>
    <t>TOTALE PUNTI ANZ.SERV.</t>
  </si>
  <si>
    <t>Ricongiung. a familiari</t>
  </si>
  <si>
    <t>Figli inferiori a 6 anni</t>
  </si>
  <si>
    <t>Figli &gt;6&lt;18 anni</t>
  </si>
  <si>
    <t>Familiari minorati</t>
  </si>
  <si>
    <t>TOTALE PUNTI ESIG. FAM.</t>
  </si>
  <si>
    <t>TOTALE PUNTI TITOLI GEN.</t>
  </si>
  <si>
    <t>TOTALE</t>
  </si>
  <si>
    <t>NOTE</t>
  </si>
  <si>
    <t>**</t>
  </si>
  <si>
    <t>x 4</t>
  </si>
  <si>
    <t>+12</t>
  </si>
  <si>
    <r>
      <t>Pre-ruolo (ricon. 4 int.+ 2/3)</t>
    </r>
    <r>
      <rPr>
        <sz val="9"/>
        <color indexed="10"/>
        <rFont val="Arial"/>
        <family val="2"/>
      </rPr>
      <t>**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</si>
  <si>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</si>
  <si>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t>x1</t>
  </si>
  <si>
    <t>VALERIA</t>
  </si>
  <si>
    <t>si</t>
  </si>
  <si>
    <t>GIUSEPPINA</t>
  </si>
  <si>
    <t>PATRIZIA</t>
  </si>
  <si>
    <t>LUCIA</t>
  </si>
  <si>
    <t>MARIA ROSARIA</t>
  </si>
  <si>
    <t xml:space="preserve">  DI BOLOGNA</t>
  </si>
  <si>
    <t xml:space="preserve">  ISTITUTO COMPRENSIVO 14</t>
  </si>
  <si>
    <r>
      <t xml:space="preserve">Inserire numero mesi </t>
    </r>
    <r>
      <rPr>
        <sz val="8"/>
        <color indexed="10"/>
        <rFont val="Arial"/>
        <family val="2"/>
      </rPr>
      <t>*</t>
    </r>
  </si>
  <si>
    <t>x 2</t>
  </si>
  <si>
    <t>x2</t>
  </si>
  <si>
    <r>
      <t xml:space="preserve">Tot. mesi p.r. picc.isole </t>
    </r>
    <r>
      <rPr>
        <sz val="8"/>
        <color indexed="10"/>
        <rFont val="Arial"/>
        <family val="2"/>
      </rPr>
      <t>*</t>
    </r>
  </si>
  <si>
    <t>B1</t>
  </si>
  <si>
    <t xml:space="preserve">  C </t>
  </si>
  <si>
    <t>P.A./Enti Locali</t>
  </si>
  <si>
    <r>
      <t xml:space="preserve">Inserire numero mesi (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6 mesi)</t>
    </r>
    <r>
      <rPr>
        <sz val="8"/>
        <color indexed="10"/>
        <rFont val="Arial"/>
        <family val="2"/>
      </rPr>
      <t>*</t>
    </r>
  </si>
  <si>
    <t>Ruolo P.A. o EE.LL</t>
  </si>
  <si>
    <t>x 8</t>
  </si>
  <si>
    <t>x 12</t>
  </si>
  <si>
    <t>+ 40</t>
  </si>
  <si>
    <t>E</t>
  </si>
  <si>
    <t>Pre-ruolo</t>
  </si>
  <si>
    <t>+ 24</t>
  </si>
  <si>
    <t>x 16</t>
  </si>
  <si>
    <t>+ 12</t>
  </si>
  <si>
    <t>Inclusione graduatoria di merito concorsi per accesso ruolo appartenenza</t>
  </si>
  <si>
    <t>Inclusione graduatoria di merito concorsi per accesso ruolo di livello superiore</t>
  </si>
  <si>
    <t xml:space="preserve"> I -  ANZIANITA' DI SERVIZIO</t>
  </si>
  <si>
    <t>III -  TITOLI GENERALI</t>
  </si>
  <si>
    <t xml:space="preserve">D'ALIO </t>
  </si>
  <si>
    <t>LAERA</t>
  </si>
  <si>
    <t>ANNA GRAZIA</t>
  </si>
  <si>
    <t>GARGI</t>
  </si>
  <si>
    <t>SABRINA</t>
  </si>
  <si>
    <t>FARACE</t>
  </si>
  <si>
    <t>VARDAVA'</t>
  </si>
  <si>
    <t>MARIA</t>
  </si>
  <si>
    <t>BONADIA</t>
  </si>
  <si>
    <t>DE IESO</t>
  </si>
  <si>
    <t>GINA NICOLINA</t>
  </si>
  <si>
    <t>NASTI</t>
  </si>
  <si>
    <t>BINDINI</t>
  </si>
  <si>
    <t>LORELLA</t>
  </si>
  <si>
    <t>DI MARCO</t>
  </si>
  <si>
    <t>GIOVANNA GIUSEPPA</t>
  </si>
  <si>
    <t>CANALICCHIO</t>
  </si>
  <si>
    <t>ROSA</t>
  </si>
  <si>
    <t>NICOLETTI</t>
  </si>
  <si>
    <t>ZANASI</t>
  </si>
  <si>
    <t>ROBERTO</t>
  </si>
  <si>
    <t>MORICHE HERNANDEZ</t>
  </si>
  <si>
    <t>MARIA ISABEL</t>
  </si>
  <si>
    <t>TALLARICO</t>
  </si>
  <si>
    <t>PALERMO</t>
  </si>
  <si>
    <t>F</t>
  </si>
  <si>
    <r>
      <t>GRADUATORIA INTERNA</t>
    </r>
    <r>
      <rPr>
        <sz val="10"/>
        <rFont val="Arial"/>
        <family val="0"/>
      </rPr>
      <t xml:space="preserve"> ATA C.S. per l'individuazione di eventuali soprannumerari - A.S. 2016/2017</t>
    </r>
  </si>
  <si>
    <t>Ricong.</t>
  </si>
  <si>
    <t>Fam. Minorati</t>
  </si>
  <si>
    <t xml:space="preserve"> Pre-ruolo piccole isole</t>
  </si>
  <si>
    <t xml:space="preserve"> Ruolo piccole isole</t>
  </si>
  <si>
    <t>Figli &lt; 6 anni</t>
  </si>
  <si>
    <t>Figli &lt; 18 anni</t>
  </si>
  <si>
    <t xml:space="preserve">Inserire numero mesi </t>
  </si>
  <si>
    <r>
      <t>Tot. mesi pre-ruolo</t>
    </r>
    <r>
      <rPr>
        <sz val="8"/>
        <color indexed="10"/>
        <rFont val="Arial"/>
        <family val="2"/>
      </rPr>
      <t>**</t>
    </r>
  </si>
  <si>
    <r>
      <t xml:space="preserve">Inserire numero anni (1) </t>
    </r>
    <r>
      <rPr>
        <sz val="8"/>
        <color indexed="10"/>
        <rFont val="Arial"/>
        <family val="2"/>
      </rPr>
      <t>***</t>
    </r>
  </si>
  <si>
    <t xml:space="preserve">Inserire num. figli &lt; 6 anni </t>
  </si>
  <si>
    <t>Inserire num. figli &gt;6&lt;18 anni</t>
  </si>
  <si>
    <t>Inserire "si" in caso affermativo</t>
  </si>
  <si>
    <r>
      <t xml:space="preserve">Inserire "si" in caso affermativo </t>
    </r>
    <r>
      <rPr>
        <sz val="8"/>
        <color indexed="10"/>
        <rFont val="Arial"/>
        <family val="2"/>
      </rPr>
      <t>****</t>
    </r>
  </si>
  <si>
    <t>NUNZIO</t>
  </si>
  <si>
    <t>IL DIRIGENTE SCOLASTICO</t>
  </si>
  <si>
    <t>DOTT.SSA MARIA ANNA VOLPA</t>
  </si>
  <si>
    <t xml:space="preserve">Firma autografa sostituita a mezzo stampa ai </t>
  </si>
  <si>
    <t xml:space="preserve">sensi e per gli effetti dell’art. 3, c. 2 D.Lgs n. 39/93 </t>
  </si>
  <si>
    <t>collaboratori in ingresso all '01/09/2017</t>
  </si>
  <si>
    <t>MONACO</t>
  </si>
  <si>
    <t>RITA</t>
  </si>
  <si>
    <t>CASTIGLIEGO</t>
  </si>
  <si>
    <t>MARCHETTI</t>
  </si>
  <si>
    <t>ELISABETTA</t>
  </si>
  <si>
    <t>A.S.2017/2018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</si>
</sst>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hh\.mm\.ss"/>
  </numFmts>
  <fonts count="64">
    <font>
      <sz val="10"/>
      <name val="Arial"/>
      <family val="0"/>
    </font>
    <font>
      <b/>
      <sz val="13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8"/>
      <color indexed="5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8"/>
      <color indexed="5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sz val="14"/>
      <color indexed="10"/>
      <name val="Arial"/>
      <family val="2"/>
    </font>
    <font>
      <sz val="11"/>
      <name val="Times New Roman"/>
      <family val="1"/>
    </font>
    <font>
      <sz val="7.5"/>
      <color indexed="12"/>
      <name val="Arial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textRotation="90" wrapText="1"/>
      <protection/>
    </xf>
    <xf numFmtId="0" fontId="13" fillId="0" borderId="12" xfId="0" applyFont="1" applyBorder="1" applyAlignment="1" applyProtection="1">
      <alignment horizontal="right" vertical="justify" textRotation="90" wrapText="1"/>
      <protection/>
    </xf>
    <xf numFmtId="0" fontId="13" fillId="0" borderId="12" xfId="0" applyFont="1" applyBorder="1" applyAlignment="1" applyProtection="1">
      <alignment textRotation="90" wrapText="1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0" fontId="11" fillId="34" borderId="10" xfId="0" applyFont="1" applyFill="1" applyBorder="1" applyAlignment="1" applyProtection="1">
      <alignment textRotation="90" wrapText="1"/>
      <protection/>
    </xf>
    <xf numFmtId="0" fontId="13" fillId="0" borderId="15" xfId="0" applyFont="1" applyBorder="1" applyAlignment="1" applyProtection="1">
      <alignment horizontal="right" vertical="justify" textRotation="90" wrapText="1"/>
      <protection/>
    </xf>
    <xf numFmtId="0" fontId="11" fillId="34" borderId="16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/>
    </xf>
    <xf numFmtId="0" fontId="11" fillId="34" borderId="18" xfId="0" applyFont="1" applyFill="1" applyBorder="1" applyAlignment="1" applyProtection="1">
      <alignment horizontal="center"/>
      <protection locked="0"/>
    </xf>
    <xf numFmtId="0" fontId="10" fillId="33" borderId="19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22" xfId="0" applyFont="1" applyFill="1" applyBorder="1" applyAlignment="1" applyProtection="1">
      <alignment/>
      <protection/>
    </xf>
    <xf numFmtId="0" fontId="11" fillId="34" borderId="12" xfId="0" applyFont="1" applyFill="1" applyBorder="1" applyAlignment="1" applyProtection="1">
      <alignment horizontal="right" vertical="justify" textRotation="90" wrapText="1"/>
      <protection/>
    </xf>
    <xf numFmtId="0" fontId="11" fillId="34" borderId="20" xfId="0" applyFont="1" applyFill="1" applyBorder="1" applyAlignment="1" applyProtection="1">
      <alignment textRotation="90" wrapText="1"/>
      <protection/>
    </xf>
    <xf numFmtId="0" fontId="11" fillId="0" borderId="23" xfId="0" applyFont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/>
      <protection hidden="1"/>
    </xf>
    <xf numFmtId="0" fontId="13" fillId="0" borderId="25" xfId="0" applyFont="1" applyBorder="1" applyAlignment="1" applyProtection="1">
      <alignment textRotation="90" wrapText="1"/>
      <protection/>
    </xf>
    <xf numFmtId="0" fontId="11" fillId="35" borderId="26" xfId="0" applyFont="1" applyFill="1" applyBorder="1" applyAlignment="1" applyProtection="1">
      <alignment horizontal="center"/>
      <protection/>
    </xf>
    <xf numFmtId="0" fontId="0" fillId="35" borderId="27" xfId="0" applyFill="1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11" fillId="35" borderId="28" xfId="0" applyFont="1" applyFill="1" applyBorder="1" applyAlignment="1" applyProtection="1">
      <alignment/>
      <protection/>
    </xf>
    <xf numFmtId="0" fontId="13" fillId="35" borderId="28" xfId="0" applyFont="1" applyFill="1" applyBorder="1" applyAlignment="1" applyProtection="1">
      <alignment textRotation="90" wrapText="1"/>
      <protection/>
    </xf>
    <xf numFmtId="0" fontId="13" fillId="35" borderId="29" xfId="0" applyFont="1" applyFill="1" applyBorder="1" applyAlignment="1" applyProtection="1">
      <alignment textRotation="90" wrapText="1"/>
      <protection/>
    </xf>
    <xf numFmtId="0" fontId="11" fillId="35" borderId="29" xfId="0" applyFont="1" applyFill="1" applyBorder="1" applyAlignment="1" applyProtection="1">
      <alignment horizontal="center"/>
      <protection/>
    </xf>
    <xf numFmtId="0" fontId="8" fillId="0" borderId="30" xfId="0" applyFont="1" applyFill="1" applyBorder="1" applyAlignment="1" applyProtection="1">
      <alignment textRotation="90"/>
      <protection/>
    </xf>
    <xf numFmtId="0" fontId="16" fillId="0" borderId="31" xfId="0" applyFont="1" applyFill="1" applyBorder="1" applyAlignment="1" applyProtection="1">
      <alignment horizontal="center"/>
      <protection/>
    </xf>
    <xf numFmtId="0" fontId="11" fillId="35" borderId="29" xfId="0" applyFont="1" applyFill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left" textRotation="90"/>
      <protection/>
    </xf>
    <xf numFmtId="0" fontId="21" fillId="0" borderId="0" xfId="0" applyFont="1" applyAlignment="1">
      <alignment/>
    </xf>
    <xf numFmtId="0" fontId="11" fillId="0" borderId="25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Continuous" vertical="center" wrapText="1"/>
      <protection/>
    </xf>
    <xf numFmtId="0" fontId="22" fillId="0" borderId="33" xfId="0" applyFont="1" applyBorder="1" applyAlignment="1" applyProtection="1">
      <alignment textRotation="90" wrapText="1"/>
      <protection/>
    </xf>
    <xf numFmtId="0" fontId="19" fillId="0" borderId="17" xfId="0" applyFont="1" applyBorder="1" applyAlignment="1" applyProtection="1">
      <alignment horizontal="centerContinuous" vertical="center" wrapText="1"/>
      <protection/>
    </xf>
    <xf numFmtId="49" fontId="11" fillId="0" borderId="34" xfId="0" applyNumberFormat="1" applyFont="1" applyFill="1" applyBorder="1" applyAlignment="1" applyProtection="1">
      <alignment horizontal="center"/>
      <protection/>
    </xf>
    <xf numFmtId="49" fontId="11" fillId="34" borderId="35" xfId="0" applyNumberFormat="1" applyFont="1" applyFill="1" applyBorder="1" applyAlignment="1" applyProtection="1">
      <alignment/>
      <protection/>
    </xf>
    <xf numFmtId="49" fontId="11" fillId="0" borderId="36" xfId="0" applyNumberFormat="1" applyFont="1" applyFill="1" applyBorder="1" applyAlignment="1" applyProtection="1">
      <alignment horizontal="center"/>
      <protection/>
    </xf>
    <xf numFmtId="49" fontId="11" fillId="34" borderId="36" xfId="0" applyNumberFormat="1" applyFont="1" applyFill="1" applyBorder="1" applyAlignment="1" applyProtection="1">
      <alignment horizontal="center"/>
      <protection/>
    </xf>
    <xf numFmtId="49" fontId="11" fillId="34" borderId="13" xfId="0" applyNumberFormat="1" applyFont="1" applyFill="1" applyBorder="1" applyAlignment="1" applyProtection="1">
      <alignment horizontal="center"/>
      <protection/>
    </xf>
    <xf numFmtId="49" fontId="20" fillId="0" borderId="13" xfId="0" applyNumberFormat="1" applyFont="1" applyFill="1" applyBorder="1" applyAlignment="1" applyProtection="1">
      <alignment horizontal="center"/>
      <protection/>
    </xf>
    <xf numFmtId="49" fontId="11" fillId="0" borderId="13" xfId="0" applyNumberFormat="1" applyFont="1" applyFill="1" applyBorder="1" applyAlignment="1" applyProtection="1">
      <alignment horizontal="center"/>
      <protection/>
    </xf>
    <xf numFmtId="49" fontId="11" fillId="0" borderId="37" xfId="0" applyNumberFormat="1" applyFont="1" applyFill="1" applyBorder="1" applyAlignment="1" applyProtection="1">
      <alignment horizontal="center"/>
      <protection/>
    </xf>
    <xf numFmtId="49" fontId="11" fillId="35" borderId="38" xfId="0" applyNumberFormat="1" applyFont="1" applyFill="1" applyBorder="1" applyAlignment="1" applyProtection="1">
      <alignment horizontal="center"/>
      <protection/>
    </xf>
    <xf numFmtId="49" fontId="11" fillId="34" borderId="35" xfId="0" applyNumberFormat="1" applyFont="1" applyFill="1" applyBorder="1" applyAlignment="1" applyProtection="1">
      <alignment horizontal="center"/>
      <protection/>
    </xf>
    <xf numFmtId="49" fontId="11" fillId="34" borderId="37" xfId="0" applyNumberFormat="1" applyFont="1" applyFill="1" applyBorder="1" applyAlignment="1" applyProtection="1">
      <alignment horizontal="center"/>
      <protection/>
    </xf>
    <xf numFmtId="49" fontId="11" fillId="0" borderId="39" xfId="0" applyNumberFormat="1" applyFont="1" applyFill="1" applyBorder="1" applyAlignment="1" applyProtection="1">
      <alignment horizontal="center"/>
      <protection/>
    </xf>
    <xf numFmtId="49" fontId="15" fillId="0" borderId="40" xfId="0" applyNumberFormat="1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/>
    </xf>
    <xf numFmtId="0" fontId="0" fillId="0" borderId="31" xfId="0" applyBorder="1" applyAlignment="1" applyProtection="1">
      <alignment horizontal="center"/>
      <protection/>
    </xf>
    <xf numFmtId="0" fontId="11" fillId="36" borderId="12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1" fillId="34" borderId="10" xfId="0" applyFont="1" applyFill="1" applyBorder="1" applyAlignment="1" applyProtection="1">
      <alignment horizontal="center" textRotation="90" wrapText="1"/>
      <protection/>
    </xf>
    <xf numFmtId="0" fontId="14" fillId="0" borderId="12" xfId="0" applyFont="1" applyBorder="1" applyAlignment="1" applyProtection="1">
      <alignment horizontal="right" textRotation="90" wrapText="1"/>
      <protection/>
    </xf>
    <xf numFmtId="0" fontId="14" fillId="0" borderId="12" xfId="0" applyFont="1" applyBorder="1" applyAlignment="1" applyProtection="1">
      <alignment horizontal="left" textRotation="90" wrapText="1"/>
      <protection/>
    </xf>
    <xf numFmtId="0" fontId="14" fillId="0" borderId="10" xfId="0" applyFont="1" applyBorder="1" applyAlignment="1" applyProtection="1">
      <alignment horizontal="center" textRotation="90" wrapText="1"/>
      <protection/>
    </xf>
    <xf numFmtId="4" fontId="11" fillId="0" borderId="14" xfId="0" applyNumberFormat="1" applyFont="1" applyFill="1" applyBorder="1" applyAlignment="1" applyProtection="1">
      <alignment horizontal="center"/>
      <protection/>
    </xf>
    <xf numFmtId="0" fontId="11" fillId="0" borderId="22" xfId="0" applyFont="1" applyBorder="1" applyAlignment="1" applyProtection="1">
      <alignment horizontal="centerContinuous" vertical="center" wrapText="1"/>
      <protection/>
    </xf>
    <xf numFmtId="0" fontId="11" fillId="0" borderId="10" xfId="0" applyFont="1" applyBorder="1" applyAlignment="1" applyProtection="1">
      <alignment horizontal="centerContinuous" vertical="center" wrapText="1"/>
      <protection/>
    </xf>
    <xf numFmtId="0" fontId="19" fillId="0" borderId="0" xfId="0" applyFont="1" applyBorder="1" applyAlignment="1" applyProtection="1">
      <alignment horizontal="centerContinuous" vertical="center" wrapText="1"/>
      <protection/>
    </xf>
    <xf numFmtId="0" fontId="19" fillId="0" borderId="25" xfId="0" applyFont="1" applyBorder="1" applyAlignment="1" applyProtection="1">
      <alignment horizontal="centerContinuous" vertical="center" wrapText="1"/>
      <protection/>
    </xf>
    <xf numFmtId="0" fontId="11" fillId="33" borderId="25" xfId="0" applyFont="1" applyFill="1" applyBorder="1" applyAlignment="1" applyProtection="1">
      <alignment horizontal="centerContinuous" vertical="center" wrapText="1"/>
      <protection/>
    </xf>
    <xf numFmtId="0" fontId="11" fillId="0" borderId="20" xfId="0" applyFont="1" applyBorder="1" applyAlignment="1" applyProtection="1">
      <alignment horizontal="centerContinuous" vertical="center" wrapText="1"/>
      <protection/>
    </xf>
    <xf numFmtId="0" fontId="11" fillId="33" borderId="20" xfId="0" applyFont="1" applyFill="1" applyBorder="1" applyAlignment="1" applyProtection="1">
      <alignment horizontal="centerContinuous" vertical="center" wrapText="1"/>
      <protection/>
    </xf>
    <xf numFmtId="0" fontId="19" fillId="33" borderId="25" xfId="0" applyFont="1" applyFill="1" applyBorder="1" applyAlignment="1" applyProtection="1">
      <alignment horizontal="centerContinuous" vertical="center" wrapText="1"/>
      <protection/>
    </xf>
    <xf numFmtId="0" fontId="11" fillId="35" borderId="28" xfId="0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vertical="top"/>
      <protection locked="0"/>
    </xf>
    <xf numFmtId="0" fontId="0" fillId="0" borderId="41" xfId="0" applyFont="1" applyBorder="1" applyAlignment="1" applyProtection="1">
      <alignment horizontal="center" vertical="center"/>
      <protection/>
    </xf>
    <xf numFmtId="0" fontId="11" fillId="34" borderId="20" xfId="0" applyFont="1" applyFill="1" applyBorder="1" applyAlignment="1" applyProtection="1">
      <alignment horizontal="center" vertical="center" textRotation="90" wrapText="1"/>
      <protection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2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25" fillId="0" borderId="42" xfId="0" applyFont="1" applyBorder="1" applyAlignment="1" applyProtection="1">
      <alignment horizontal="center" vertical="center"/>
      <protection/>
    </xf>
    <xf numFmtId="0" fontId="25" fillId="0" borderId="43" xfId="0" applyFont="1" applyBorder="1" applyAlignment="1" applyProtection="1">
      <alignment horizontal="center" vertical="center"/>
      <protection/>
    </xf>
    <xf numFmtId="0" fontId="25" fillId="0" borderId="44" xfId="0" applyFont="1" applyBorder="1" applyAlignment="1" applyProtection="1">
      <alignment horizontal="center" vertical="center"/>
      <protection/>
    </xf>
    <xf numFmtId="0" fontId="11" fillId="33" borderId="25" xfId="0" applyFont="1" applyFill="1" applyBorder="1" applyAlignment="1" applyProtection="1">
      <alignment horizontal="center" wrapText="1"/>
      <protection/>
    </xf>
    <xf numFmtId="0" fontId="11" fillId="33" borderId="10" xfId="0" applyFont="1" applyFill="1" applyBorder="1" applyAlignment="1" applyProtection="1">
      <alignment horizontal="center" wrapText="1"/>
      <protection/>
    </xf>
    <xf numFmtId="0" fontId="11" fillId="33" borderId="25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25" fillId="0" borderId="42" xfId="0" applyFont="1" applyBorder="1" applyAlignment="1" applyProtection="1">
      <alignment horizontal="center" vertical="center" wrapText="1"/>
      <protection/>
    </xf>
    <xf numFmtId="0" fontId="25" fillId="0" borderId="43" xfId="0" applyFont="1" applyBorder="1" applyAlignment="1" applyProtection="1">
      <alignment horizontal="center" vertical="center" wrapText="1"/>
      <protection/>
    </xf>
    <xf numFmtId="0" fontId="25" fillId="0" borderId="44" xfId="0" applyFont="1" applyBorder="1" applyAlignment="1" applyProtection="1">
      <alignment horizontal="center" vertical="center" wrapText="1"/>
      <protection/>
    </xf>
    <xf numFmtId="0" fontId="19" fillId="33" borderId="25" xfId="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/>
      <protection/>
    </xf>
    <xf numFmtId="0" fontId="6" fillId="0" borderId="20" xfId="0" applyFont="1" applyBorder="1" applyAlignment="1">
      <alignment/>
    </xf>
    <xf numFmtId="0" fontId="6" fillId="0" borderId="45" xfId="0" applyFont="1" applyBorder="1" applyAlignment="1">
      <alignment/>
    </xf>
    <xf numFmtId="0" fontId="0" fillId="0" borderId="21" xfId="0" applyFont="1" applyBorder="1" applyAlignment="1" applyProtection="1">
      <alignment horizontal="center"/>
      <protection/>
    </xf>
    <xf numFmtId="0" fontId="0" fillId="0" borderId="4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</xdr:colOff>
      <xdr:row>1</xdr:row>
      <xdr:rowOff>76200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180975</xdr:rowOff>
    </xdr:from>
    <xdr:to>
      <xdr:col>4</xdr:col>
      <xdr:colOff>171450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2495550" y="180975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tabSelected="1" zoomScalePageLayoutView="0" workbookViewId="0" topLeftCell="A1">
      <selection activeCell="AB5" sqref="AB5"/>
    </sheetView>
  </sheetViews>
  <sheetFormatPr defaultColWidth="9.140625" defaultRowHeight="12.75"/>
  <cols>
    <col min="1" max="1" width="3.140625" style="0" customWidth="1"/>
    <col min="2" max="2" width="17.00390625" style="0" customWidth="1"/>
    <col min="3" max="3" width="16.7109375" style="0" bestFit="1" customWidth="1"/>
    <col min="4" max="4" width="3.00390625" style="0" bestFit="1" customWidth="1"/>
    <col min="5" max="5" width="3.421875" style="0" customWidth="1"/>
    <col min="6" max="6" width="4.7109375" style="0" customWidth="1"/>
    <col min="7" max="7" width="3.7109375" style="0" customWidth="1"/>
    <col min="8" max="8" width="6.140625" style="0" customWidth="1"/>
    <col min="9" max="9" width="3.8515625" style="0" customWidth="1"/>
    <col min="10" max="10" width="5.421875" style="0" customWidth="1"/>
    <col min="11" max="11" width="3.140625" style="0" customWidth="1"/>
    <col min="12" max="12" width="4.7109375" style="0" customWidth="1"/>
    <col min="13" max="13" width="3.00390625" style="0" bestFit="1" customWidth="1"/>
    <col min="14" max="14" width="3.7109375" style="0" customWidth="1"/>
    <col min="15" max="15" width="3.140625" style="0" customWidth="1"/>
    <col min="16" max="16" width="4.00390625" style="0" customWidth="1"/>
    <col min="17" max="17" width="3.421875" style="0" customWidth="1"/>
    <col min="18" max="18" width="4.140625" style="0" customWidth="1"/>
    <col min="19" max="19" width="3.421875" style="0" customWidth="1"/>
    <col min="20" max="20" width="5.7109375" style="0" customWidth="1"/>
    <col min="21" max="21" width="3.28125" style="0" customWidth="1"/>
    <col min="22" max="22" width="4.8515625" style="0" customWidth="1"/>
    <col min="23" max="23" width="6.140625" style="0" bestFit="1" customWidth="1"/>
    <col min="24" max="25" width="3.28125" style="0" customWidth="1"/>
    <col min="26" max="26" width="3.421875" style="0" customWidth="1"/>
    <col min="27" max="28" width="3.7109375" style="0" customWidth="1"/>
    <col min="29" max="29" width="4.140625" style="0" customWidth="1"/>
    <col min="30" max="30" width="2.8515625" style="0" customWidth="1"/>
    <col min="31" max="31" width="3.57421875" style="0" customWidth="1"/>
    <col min="32" max="32" width="4.28125" style="0" customWidth="1"/>
    <col min="33" max="33" width="3.421875" style="0" customWidth="1"/>
    <col min="34" max="34" width="7.421875" style="0" customWidth="1"/>
    <col min="35" max="35" width="3.7109375" style="0" customWidth="1"/>
    <col min="36" max="36" width="7.140625" style="0" customWidth="1"/>
    <col min="37" max="37" width="4.28125" style="0" customWidth="1"/>
    <col min="38" max="38" width="6.140625" style="0" bestFit="1" customWidth="1"/>
    <col min="39" max="39" width="6.00390625" style="0" customWidth="1"/>
  </cols>
  <sheetData>
    <row r="1" spans="2:39" ht="14.25" customHeight="1" thickBot="1">
      <c r="B1" s="9" t="s">
        <v>43</v>
      </c>
      <c r="C1" s="1"/>
      <c r="D1" s="2"/>
      <c r="E1" s="3"/>
      <c r="F1" s="4" t="s">
        <v>91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6"/>
      <c r="T1" s="6"/>
      <c r="U1" s="6"/>
      <c r="V1" s="6"/>
      <c r="W1" s="6" t="s">
        <v>116</v>
      </c>
      <c r="X1" s="5"/>
      <c r="Y1" s="6"/>
      <c r="Z1" s="5"/>
      <c r="AA1" s="6"/>
      <c r="AB1" s="5"/>
      <c r="AC1" s="6"/>
      <c r="AD1" s="5"/>
      <c r="AE1" s="6"/>
      <c r="AF1" s="6"/>
      <c r="AG1" s="5"/>
      <c r="AH1" s="6"/>
      <c r="AI1" s="5"/>
      <c r="AJ1" s="6"/>
      <c r="AK1" s="6"/>
      <c r="AL1" s="6"/>
      <c r="AM1" s="7"/>
    </row>
    <row r="2" spans="1:39" ht="39" customHeight="1" thickBot="1">
      <c r="A2" s="8"/>
      <c r="B2" s="96" t="s">
        <v>42</v>
      </c>
      <c r="C2" s="1"/>
      <c r="D2" s="2"/>
      <c r="E2" s="103" t="s">
        <v>63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5"/>
      <c r="W2" s="46"/>
      <c r="X2" s="103" t="s">
        <v>0</v>
      </c>
      <c r="Y2" s="104"/>
      <c r="Z2" s="104"/>
      <c r="AA2" s="104"/>
      <c r="AB2" s="104"/>
      <c r="AC2" s="104"/>
      <c r="AD2" s="104"/>
      <c r="AE2" s="105"/>
      <c r="AF2" s="46"/>
      <c r="AG2" s="112" t="s">
        <v>64</v>
      </c>
      <c r="AH2" s="113"/>
      <c r="AI2" s="113"/>
      <c r="AJ2" s="114"/>
      <c r="AK2" s="46"/>
      <c r="AL2" s="6"/>
      <c r="AM2" s="7"/>
    </row>
    <row r="3" spans="1:39" ht="12.75">
      <c r="A3" s="10"/>
      <c r="B3" s="11"/>
      <c r="C3" s="11"/>
      <c r="D3" s="7"/>
      <c r="E3" s="34"/>
      <c r="F3" s="13" t="s">
        <v>1</v>
      </c>
      <c r="G3" s="35" t="s">
        <v>2</v>
      </c>
      <c r="H3" s="12"/>
      <c r="I3" s="76"/>
      <c r="J3" s="75" t="s">
        <v>4</v>
      </c>
      <c r="K3" s="36"/>
      <c r="L3" s="13" t="s">
        <v>48</v>
      </c>
      <c r="M3" s="101" t="s">
        <v>49</v>
      </c>
      <c r="N3" s="102"/>
      <c r="O3" s="121" t="s">
        <v>6</v>
      </c>
      <c r="P3" s="122"/>
      <c r="Q3" s="122"/>
      <c r="R3" s="123"/>
      <c r="S3" s="110" t="s">
        <v>56</v>
      </c>
      <c r="T3" s="111"/>
      <c r="U3" s="110" t="s">
        <v>90</v>
      </c>
      <c r="V3" s="111"/>
      <c r="W3" s="47"/>
      <c r="X3" s="124" t="s">
        <v>3</v>
      </c>
      <c r="Y3" s="102"/>
      <c r="Z3" s="101" t="s">
        <v>4</v>
      </c>
      <c r="AA3" s="102"/>
      <c r="AB3" s="101" t="s">
        <v>5</v>
      </c>
      <c r="AC3" s="102"/>
      <c r="AD3" s="101" t="s">
        <v>6</v>
      </c>
      <c r="AE3" s="102"/>
      <c r="AF3" s="47"/>
      <c r="AG3" s="124" t="s">
        <v>3</v>
      </c>
      <c r="AH3" s="102"/>
      <c r="AI3" s="101" t="s">
        <v>4</v>
      </c>
      <c r="AJ3" s="102"/>
      <c r="AK3" s="47"/>
      <c r="AL3" s="14"/>
      <c r="AM3" s="10"/>
    </row>
    <row r="4" spans="1:39" ht="24.75" customHeight="1" thickBot="1">
      <c r="A4" s="7"/>
      <c r="B4" s="11"/>
      <c r="C4" s="11"/>
      <c r="D4" s="15"/>
      <c r="E4" s="87" t="s">
        <v>7</v>
      </c>
      <c r="F4" s="88"/>
      <c r="G4" s="108" t="s">
        <v>95</v>
      </c>
      <c r="H4" s="109"/>
      <c r="I4" s="108" t="s">
        <v>57</v>
      </c>
      <c r="J4" s="109"/>
      <c r="K4" s="115" t="s">
        <v>94</v>
      </c>
      <c r="L4" s="116"/>
      <c r="M4" s="90" t="s">
        <v>50</v>
      </c>
      <c r="N4" s="89"/>
      <c r="O4" s="91" t="s">
        <v>8</v>
      </c>
      <c r="P4" s="92"/>
      <c r="Q4" s="93"/>
      <c r="R4" s="88"/>
      <c r="S4" s="94" t="s">
        <v>9</v>
      </c>
      <c r="T4" s="88"/>
      <c r="U4" s="60" t="s">
        <v>10</v>
      </c>
      <c r="V4" s="58"/>
      <c r="W4" s="95"/>
      <c r="X4" s="117" t="s">
        <v>92</v>
      </c>
      <c r="Y4" s="109"/>
      <c r="Z4" s="106" t="s">
        <v>96</v>
      </c>
      <c r="AA4" s="107"/>
      <c r="AB4" s="106" t="s">
        <v>97</v>
      </c>
      <c r="AC4" s="107"/>
      <c r="AD4" s="106" t="s">
        <v>93</v>
      </c>
      <c r="AE4" s="107"/>
      <c r="AF4" s="48"/>
      <c r="AG4" s="38"/>
      <c r="AH4" s="16"/>
      <c r="AI4" s="37"/>
      <c r="AJ4" s="16"/>
      <c r="AK4" s="48"/>
      <c r="AL4" s="7"/>
      <c r="AM4" s="7"/>
    </row>
    <row r="5" spans="1:39" ht="131.25" customHeight="1">
      <c r="A5" s="55" t="s">
        <v>11</v>
      </c>
      <c r="B5" s="97" t="s">
        <v>12</v>
      </c>
      <c r="C5" s="97" t="s">
        <v>13</v>
      </c>
      <c r="D5" s="28" t="s">
        <v>14</v>
      </c>
      <c r="E5" s="27" t="s">
        <v>98</v>
      </c>
      <c r="F5" s="17" t="s">
        <v>15</v>
      </c>
      <c r="G5" s="27" t="s">
        <v>44</v>
      </c>
      <c r="H5" s="18" t="s">
        <v>16</v>
      </c>
      <c r="I5" s="39" t="s">
        <v>99</v>
      </c>
      <c r="J5" s="83" t="s">
        <v>33</v>
      </c>
      <c r="K5" s="39" t="s">
        <v>47</v>
      </c>
      <c r="L5" s="84" t="s">
        <v>34</v>
      </c>
      <c r="M5" s="82" t="s">
        <v>51</v>
      </c>
      <c r="N5" s="85" t="s">
        <v>52</v>
      </c>
      <c r="O5" s="27" t="s">
        <v>100</v>
      </c>
      <c r="P5" s="19" t="s">
        <v>17</v>
      </c>
      <c r="Q5" s="27" t="s">
        <v>100</v>
      </c>
      <c r="R5" s="19" t="s">
        <v>18</v>
      </c>
      <c r="S5" s="27" t="s">
        <v>100</v>
      </c>
      <c r="T5" s="19" t="s">
        <v>19</v>
      </c>
      <c r="U5" s="98" t="s">
        <v>104</v>
      </c>
      <c r="V5" s="59" t="s">
        <v>20</v>
      </c>
      <c r="W5" s="49" t="s">
        <v>21</v>
      </c>
      <c r="X5" s="40" t="s">
        <v>103</v>
      </c>
      <c r="Y5" s="17" t="s">
        <v>22</v>
      </c>
      <c r="Z5" s="27" t="s">
        <v>101</v>
      </c>
      <c r="AA5" s="19" t="s">
        <v>23</v>
      </c>
      <c r="AB5" s="27" t="s">
        <v>102</v>
      </c>
      <c r="AC5" s="19" t="s">
        <v>24</v>
      </c>
      <c r="AD5" s="40" t="s">
        <v>103</v>
      </c>
      <c r="AE5" s="44" t="s">
        <v>25</v>
      </c>
      <c r="AF5" s="50" t="s">
        <v>26</v>
      </c>
      <c r="AG5" s="40" t="s">
        <v>103</v>
      </c>
      <c r="AH5" s="19" t="s">
        <v>61</v>
      </c>
      <c r="AI5" s="40" t="s">
        <v>103</v>
      </c>
      <c r="AJ5" s="19" t="s">
        <v>62</v>
      </c>
      <c r="AK5" s="50" t="s">
        <v>27</v>
      </c>
      <c r="AL5" s="52" t="s">
        <v>28</v>
      </c>
      <c r="AM5" s="41" t="s">
        <v>29</v>
      </c>
    </row>
    <row r="6" spans="1:39" ht="18.75" thickBot="1">
      <c r="A6" s="42"/>
      <c r="B6" s="20"/>
      <c r="C6" s="20"/>
      <c r="D6" s="61"/>
      <c r="E6" s="62"/>
      <c r="F6" s="63" t="s">
        <v>45</v>
      </c>
      <c r="G6" s="64"/>
      <c r="H6" s="63" t="s">
        <v>46</v>
      </c>
      <c r="I6" s="63"/>
      <c r="J6" s="66" t="s">
        <v>30</v>
      </c>
      <c r="K6" s="65"/>
      <c r="L6" s="66" t="s">
        <v>30</v>
      </c>
      <c r="M6" s="66"/>
      <c r="N6" s="63" t="s">
        <v>35</v>
      </c>
      <c r="O6" s="65"/>
      <c r="P6" s="67" t="s">
        <v>53</v>
      </c>
      <c r="Q6" s="65"/>
      <c r="R6" s="67" t="s">
        <v>54</v>
      </c>
      <c r="S6" s="65"/>
      <c r="T6" s="67" t="s">
        <v>31</v>
      </c>
      <c r="U6" s="65"/>
      <c r="V6" s="68" t="s">
        <v>55</v>
      </c>
      <c r="W6" s="69"/>
      <c r="X6" s="70"/>
      <c r="Y6" s="63" t="s">
        <v>58</v>
      </c>
      <c r="Z6" s="64"/>
      <c r="AA6" s="67" t="s">
        <v>59</v>
      </c>
      <c r="AB6" s="65"/>
      <c r="AC6" s="67" t="s">
        <v>54</v>
      </c>
      <c r="AD6" s="71"/>
      <c r="AE6" s="68" t="s">
        <v>58</v>
      </c>
      <c r="AF6" s="69"/>
      <c r="AG6" s="70"/>
      <c r="AH6" s="63" t="s">
        <v>60</v>
      </c>
      <c r="AI6" s="64"/>
      <c r="AJ6" s="67" t="s">
        <v>32</v>
      </c>
      <c r="AK6" s="69"/>
      <c r="AL6" s="72"/>
      <c r="AM6" s="73"/>
    </row>
    <row r="7" spans="1:39" ht="13.5" thickBot="1">
      <c r="A7" s="22">
        <v>1</v>
      </c>
      <c r="B7" s="77" t="s">
        <v>83</v>
      </c>
      <c r="C7" s="77" t="s">
        <v>39</v>
      </c>
      <c r="D7" s="57"/>
      <c r="E7" s="29">
        <v>344</v>
      </c>
      <c r="F7" s="30">
        <f aca="true" t="shared" si="0" ref="F7:F22">E7*2</f>
        <v>688</v>
      </c>
      <c r="G7" s="31">
        <v>0</v>
      </c>
      <c r="H7" s="86">
        <v>0</v>
      </c>
      <c r="I7" s="31">
        <v>49</v>
      </c>
      <c r="J7" s="43">
        <v>48.66</v>
      </c>
      <c r="K7" s="31">
        <v>0</v>
      </c>
      <c r="L7" s="43">
        <f aca="true" t="shared" si="1" ref="L7:L22">IF(K7&lt;=4,K7*3,12+(K7-4)*3*2/3)</f>
        <v>0</v>
      </c>
      <c r="M7" s="43">
        <v>0</v>
      </c>
      <c r="N7" s="43">
        <f aca="true" t="shared" si="2" ref="N7:N22">M7*1</f>
        <v>0</v>
      </c>
      <c r="O7" s="31">
        <v>5</v>
      </c>
      <c r="P7" s="30">
        <f aca="true" t="shared" si="3" ref="P7:P22">O7*8</f>
        <v>40</v>
      </c>
      <c r="Q7" s="31">
        <v>4</v>
      </c>
      <c r="R7" s="30">
        <f aca="true" t="shared" si="4" ref="R7:R20">Q7*12</f>
        <v>48</v>
      </c>
      <c r="S7" s="31">
        <v>19</v>
      </c>
      <c r="T7" s="32">
        <f aca="true" t="shared" si="5" ref="T7:T20">S7*4</f>
        <v>76</v>
      </c>
      <c r="U7" s="31" t="s">
        <v>37</v>
      </c>
      <c r="V7" s="30">
        <f aca="true" t="shared" si="6" ref="V7:V20">IF(U7="si",40,0)</f>
        <v>40</v>
      </c>
      <c r="W7" s="45">
        <f aca="true" t="shared" si="7" ref="W7:W22">F7+H7+J7+L7+N7+P7+R7+T7+V7</f>
        <v>940.66</v>
      </c>
      <c r="X7" s="33" t="s">
        <v>37</v>
      </c>
      <c r="Y7" s="30">
        <f aca="true" t="shared" si="8" ref="Y7:Y22">IF(X7="si",24,0)</f>
        <v>24</v>
      </c>
      <c r="Z7" s="31"/>
      <c r="AA7" s="30">
        <f aca="true" t="shared" si="9" ref="AA7:AA22">Z7*16</f>
        <v>0</v>
      </c>
      <c r="AB7" s="31"/>
      <c r="AC7" s="30">
        <f aca="true" t="shared" si="10" ref="AC7:AC22">AB7*12</f>
        <v>0</v>
      </c>
      <c r="AD7" s="31"/>
      <c r="AE7" s="30">
        <f aca="true" t="shared" si="11" ref="AE7:AE22">IF(AD7="si",24,0)</f>
        <v>0</v>
      </c>
      <c r="AF7" s="51">
        <f aca="true" t="shared" si="12" ref="AF7:AF22">Y7+AA7+AC7+AE7</f>
        <v>24</v>
      </c>
      <c r="AG7" s="29"/>
      <c r="AH7" s="30">
        <f aca="true" t="shared" si="13" ref="AH7:AH22">IF(AG7="si",12,0)</f>
        <v>0</v>
      </c>
      <c r="AI7" s="31"/>
      <c r="AJ7" s="30">
        <f aca="true" t="shared" si="14" ref="AJ7:AJ22">IF(AG7="si",12,0)</f>
        <v>0</v>
      </c>
      <c r="AK7" s="54">
        <f aca="true" t="shared" si="15" ref="AK7:AK22">AH7+AJ7</f>
        <v>0</v>
      </c>
      <c r="AL7" s="53">
        <f aca="true" t="shared" si="16" ref="AL7:AL22">W7+AF7+AK7</f>
        <v>964.66</v>
      </c>
      <c r="AM7" s="74"/>
    </row>
    <row r="8" spans="1:39" ht="13.5" thickBot="1">
      <c r="A8" s="22">
        <v>2</v>
      </c>
      <c r="B8" s="77" t="s">
        <v>84</v>
      </c>
      <c r="C8" s="77" t="s">
        <v>85</v>
      </c>
      <c r="D8" s="57"/>
      <c r="E8" s="29">
        <v>286</v>
      </c>
      <c r="F8" s="30">
        <f t="shared" si="0"/>
        <v>572</v>
      </c>
      <c r="G8" s="31">
        <v>0</v>
      </c>
      <c r="H8" s="30">
        <v>0</v>
      </c>
      <c r="I8" s="31">
        <v>0</v>
      </c>
      <c r="J8" s="43">
        <v>0</v>
      </c>
      <c r="K8" s="31">
        <v>0</v>
      </c>
      <c r="L8" s="43">
        <f t="shared" si="1"/>
        <v>0</v>
      </c>
      <c r="M8" s="43">
        <v>0</v>
      </c>
      <c r="N8" s="43">
        <f t="shared" si="2"/>
        <v>0</v>
      </c>
      <c r="O8" s="31">
        <v>5</v>
      </c>
      <c r="P8" s="30">
        <f t="shared" si="3"/>
        <v>40</v>
      </c>
      <c r="Q8" s="31">
        <v>17</v>
      </c>
      <c r="R8" s="30">
        <f t="shared" si="4"/>
        <v>204</v>
      </c>
      <c r="S8" s="31">
        <v>0</v>
      </c>
      <c r="T8" s="32">
        <f t="shared" si="5"/>
        <v>0</v>
      </c>
      <c r="U8" s="31" t="s">
        <v>37</v>
      </c>
      <c r="V8" s="30">
        <f t="shared" si="6"/>
        <v>40</v>
      </c>
      <c r="W8" s="45">
        <f t="shared" si="7"/>
        <v>856</v>
      </c>
      <c r="X8" s="33"/>
      <c r="Y8" s="30">
        <f t="shared" si="8"/>
        <v>0</v>
      </c>
      <c r="Z8" s="31"/>
      <c r="AA8" s="30">
        <f t="shared" si="9"/>
        <v>0</v>
      </c>
      <c r="AB8" s="31"/>
      <c r="AC8" s="30">
        <f t="shared" si="10"/>
        <v>0</v>
      </c>
      <c r="AD8" s="31"/>
      <c r="AE8" s="30">
        <f t="shared" si="11"/>
        <v>0</v>
      </c>
      <c r="AF8" s="51">
        <f t="shared" si="12"/>
        <v>0</v>
      </c>
      <c r="AG8" s="29"/>
      <c r="AH8" s="30">
        <f t="shared" si="13"/>
        <v>0</v>
      </c>
      <c r="AI8" s="31"/>
      <c r="AJ8" s="30">
        <f t="shared" si="14"/>
        <v>0</v>
      </c>
      <c r="AK8" s="54">
        <f t="shared" si="15"/>
        <v>0</v>
      </c>
      <c r="AL8" s="53">
        <f t="shared" si="16"/>
        <v>856</v>
      </c>
      <c r="AM8" s="74"/>
    </row>
    <row r="9" spans="1:39" ht="13.5" thickBot="1">
      <c r="A9" s="22">
        <f aca="true" t="shared" si="17" ref="A9:A26">A8+1</f>
        <v>3</v>
      </c>
      <c r="B9" s="77" t="s">
        <v>81</v>
      </c>
      <c r="C9" s="77" t="s">
        <v>82</v>
      </c>
      <c r="D9" s="57"/>
      <c r="E9" s="29">
        <v>269</v>
      </c>
      <c r="F9" s="30">
        <f t="shared" si="0"/>
        <v>538</v>
      </c>
      <c r="G9" s="31">
        <v>0</v>
      </c>
      <c r="H9" s="30">
        <f aca="true" t="shared" si="18" ref="H9:H16">G9*2</f>
        <v>0</v>
      </c>
      <c r="I9" s="31">
        <v>1</v>
      </c>
      <c r="J9" s="43">
        <v>1</v>
      </c>
      <c r="K9" s="31">
        <v>0</v>
      </c>
      <c r="L9" s="43">
        <f t="shared" si="1"/>
        <v>0</v>
      </c>
      <c r="M9" s="43">
        <v>0</v>
      </c>
      <c r="N9" s="43">
        <f t="shared" si="2"/>
        <v>0</v>
      </c>
      <c r="O9" s="31">
        <v>5</v>
      </c>
      <c r="P9" s="30">
        <f t="shared" si="3"/>
        <v>40</v>
      </c>
      <c r="Q9" s="31">
        <v>15</v>
      </c>
      <c r="R9" s="30">
        <f t="shared" si="4"/>
        <v>180</v>
      </c>
      <c r="S9" s="31">
        <v>2</v>
      </c>
      <c r="T9" s="32">
        <f t="shared" si="5"/>
        <v>8</v>
      </c>
      <c r="U9" s="31" t="s">
        <v>37</v>
      </c>
      <c r="V9" s="30">
        <f t="shared" si="6"/>
        <v>40</v>
      </c>
      <c r="W9" s="45">
        <f t="shared" si="7"/>
        <v>807</v>
      </c>
      <c r="X9" s="33" t="s">
        <v>37</v>
      </c>
      <c r="Y9" s="30">
        <f t="shared" si="8"/>
        <v>24</v>
      </c>
      <c r="Z9" s="31"/>
      <c r="AA9" s="30">
        <f t="shared" si="9"/>
        <v>0</v>
      </c>
      <c r="AB9" s="31"/>
      <c r="AC9" s="30">
        <f t="shared" si="10"/>
        <v>0</v>
      </c>
      <c r="AD9" s="31"/>
      <c r="AE9" s="30">
        <f t="shared" si="11"/>
        <v>0</v>
      </c>
      <c r="AF9" s="51">
        <f t="shared" si="12"/>
        <v>24</v>
      </c>
      <c r="AG9" s="29"/>
      <c r="AH9" s="30">
        <f t="shared" si="13"/>
        <v>0</v>
      </c>
      <c r="AI9" s="31"/>
      <c r="AJ9" s="30">
        <f t="shared" si="14"/>
        <v>0</v>
      </c>
      <c r="AK9" s="54">
        <f t="shared" si="15"/>
        <v>0</v>
      </c>
      <c r="AL9" s="53">
        <f t="shared" si="16"/>
        <v>831</v>
      </c>
      <c r="AM9" s="74"/>
    </row>
    <row r="10" spans="1:39" ht="13.5" thickBot="1">
      <c r="A10" s="22">
        <f t="shared" si="17"/>
        <v>4</v>
      </c>
      <c r="B10" s="77" t="s">
        <v>79</v>
      </c>
      <c r="C10" s="77" t="s">
        <v>80</v>
      </c>
      <c r="D10" s="57"/>
      <c r="E10" s="29">
        <v>259</v>
      </c>
      <c r="F10" s="30">
        <f t="shared" si="0"/>
        <v>518</v>
      </c>
      <c r="G10" s="31">
        <v>0</v>
      </c>
      <c r="H10" s="30">
        <f t="shared" si="18"/>
        <v>0</v>
      </c>
      <c r="I10" s="31">
        <v>0</v>
      </c>
      <c r="J10" s="43">
        <v>0</v>
      </c>
      <c r="K10" s="31">
        <v>0</v>
      </c>
      <c r="L10" s="43">
        <f t="shared" si="1"/>
        <v>0</v>
      </c>
      <c r="M10" s="43">
        <v>0</v>
      </c>
      <c r="N10" s="43">
        <f t="shared" si="2"/>
        <v>0</v>
      </c>
      <c r="O10" s="31">
        <v>5</v>
      </c>
      <c r="P10" s="30">
        <f t="shared" si="3"/>
        <v>40</v>
      </c>
      <c r="Q10" s="31">
        <v>16</v>
      </c>
      <c r="R10" s="30">
        <f t="shared" si="4"/>
        <v>192</v>
      </c>
      <c r="S10" s="31">
        <v>0</v>
      </c>
      <c r="T10" s="32">
        <f t="shared" si="5"/>
        <v>0</v>
      </c>
      <c r="U10" s="31" t="s">
        <v>37</v>
      </c>
      <c r="V10" s="30">
        <f t="shared" si="6"/>
        <v>40</v>
      </c>
      <c r="W10" s="45">
        <f t="shared" si="7"/>
        <v>790</v>
      </c>
      <c r="X10" s="33" t="s">
        <v>37</v>
      </c>
      <c r="Y10" s="30">
        <f t="shared" si="8"/>
        <v>24</v>
      </c>
      <c r="Z10" s="31"/>
      <c r="AA10" s="30">
        <f t="shared" si="9"/>
        <v>0</v>
      </c>
      <c r="AB10" s="31"/>
      <c r="AC10" s="30">
        <f t="shared" si="10"/>
        <v>0</v>
      </c>
      <c r="AD10" s="31"/>
      <c r="AE10" s="30">
        <f t="shared" si="11"/>
        <v>0</v>
      </c>
      <c r="AF10" s="51">
        <f t="shared" si="12"/>
        <v>24</v>
      </c>
      <c r="AG10" s="29"/>
      <c r="AH10" s="30">
        <f t="shared" si="13"/>
        <v>0</v>
      </c>
      <c r="AI10" s="31"/>
      <c r="AJ10" s="30">
        <f t="shared" si="14"/>
        <v>0</v>
      </c>
      <c r="AK10" s="54">
        <f t="shared" si="15"/>
        <v>0</v>
      </c>
      <c r="AL10" s="53">
        <f t="shared" si="16"/>
        <v>814</v>
      </c>
      <c r="AM10" s="74"/>
    </row>
    <row r="11" spans="1:39" ht="13.5" thickBot="1">
      <c r="A11" s="22">
        <f t="shared" si="17"/>
        <v>5</v>
      </c>
      <c r="B11" s="77" t="s">
        <v>88</v>
      </c>
      <c r="C11" s="77" t="s">
        <v>38</v>
      </c>
      <c r="D11" s="57"/>
      <c r="E11" s="29">
        <v>283</v>
      </c>
      <c r="F11" s="30">
        <f t="shared" si="0"/>
        <v>566</v>
      </c>
      <c r="G11" s="31">
        <v>0</v>
      </c>
      <c r="H11" s="30">
        <f t="shared" si="18"/>
        <v>0</v>
      </c>
      <c r="I11" s="31">
        <v>0</v>
      </c>
      <c r="J11" s="43">
        <v>0</v>
      </c>
      <c r="K11" s="31">
        <v>0</v>
      </c>
      <c r="L11" s="43">
        <f t="shared" si="1"/>
        <v>0</v>
      </c>
      <c r="M11" s="43">
        <v>0</v>
      </c>
      <c r="N11" s="43">
        <f t="shared" si="2"/>
        <v>0</v>
      </c>
      <c r="O11" s="31">
        <v>5</v>
      </c>
      <c r="P11" s="30">
        <f t="shared" si="3"/>
        <v>40</v>
      </c>
      <c r="Q11" s="31">
        <v>8</v>
      </c>
      <c r="R11" s="30">
        <f t="shared" si="4"/>
        <v>96</v>
      </c>
      <c r="S11" s="31">
        <v>3</v>
      </c>
      <c r="T11" s="32">
        <f t="shared" si="5"/>
        <v>12</v>
      </c>
      <c r="U11" s="31" t="s">
        <v>37</v>
      </c>
      <c r="V11" s="30">
        <f t="shared" si="6"/>
        <v>40</v>
      </c>
      <c r="W11" s="45">
        <f t="shared" si="7"/>
        <v>754</v>
      </c>
      <c r="X11" s="33"/>
      <c r="Y11" s="30">
        <f t="shared" si="8"/>
        <v>0</v>
      </c>
      <c r="Z11" s="31"/>
      <c r="AA11" s="30">
        <f t="shared" si="9"/>
        <v>0</v>
      </c>
      <c r="AB11" s="31"/>
      <c r="AC11" s="30">
        <f t="shared" si="10"/>
        <v>0</v>
      </c>
      <c r="AD11" s="31"/>
      <c r="AE11" s="30">
        <f t="shared" si="11"/>
        <v>0</v>
      </c>
      <c r="AF11" s="51">
        <f t="shared" si="12"/>
        <v>0</v>
      </c>
      <c r="AG11" s="29"/>
      <c r="AH11" s="30">
        <f t="shared" si="13"/>
        <v>0</v>
      </c>
      <c r="AI11" s="31"/>
      <c r="AJ11" s="30">
        <f t="shared" si="14"/>
        <v>0</v>
      </c>
      <c r="AK11" s="54">
        <f t="shared" si="15"/>
        <v>0</v>
      </c>
      <c r="AL11" s="53">
        <f t="shared" si="16"/>
        <v>754</v>
      </c>
      <c r="AM11" s="74"/>
    </row>
    <row r="12" spans="1:39" ht="13.5" thickBot="1">
      <c r="A12" s="22">
        <f t="shared" si="17"/>
        <v>6</v>
      </c>
      <c r="B12" s="77" t="s">
        <v>73</v>
      </c>
      <c r="C12" s="77" t="s">
        <v>36</v>
      </c>
      <c r="D12" s="57"/>
      <c r="E12" s="29">
        <v>254</v>
      </c>
      <c r="F12" s="30">
        <f t="shared" si="0"/>
        <v>508</v>
      </c>
      <c r="G12" s="31">
        <v>0</v>
      </c>
      <c r="H12" s="30">
        <f t="shared" si="18"/>
        <v>0</v>
      </c>
      <c r="I12" s="31">
        <v>0</v>
      </c>
      <c r="J12" s="43">
        <v>0</v>
      </c>
      <c r="K12" s="31">
        <v>0</v>
      </c>
      <c r="L12" s="43">
        <f t="shared" si="1"/>
        <v>0</v>
      </c>
      <c r="M12" s="43">
        <v>0</v>
      </c>
      <c r="N12" s="43">
        <f t="shared" si="2"/>
        <v>0</v>
      </c>
      <c r="O12" s="31">
        <v>5</v>
      </c>
      <c r="P12" s="30">
        <f t="shared" si="3"/>
        <v>40</v>
      </c>
      <c r="Q12" s="31">
        <v>9</v>
      </c>
      <c r="R12" s="30">
        <f t="shared" si="4"/>
        <v>108</v>
      </c>
      <c r="S12" s="31">
        <v>6</v>
      </c>
      <c r="T12" s="32">
        <f t="shared" si="5"/>
        <v>24</v>
      </c>
      <c r="U12" s="31" t="s">
        <v>37</v>
      </c>
      <c r="V12" s="30">
        <f t="shared" si="6"/>
        <v>40</v>
      </c>
      <c r="W12" s="45">
        <f t="shared" si="7"/>
        <v>720</v>
      </c>
      <c r="X12" s="33" t="s">
        <v>37</v>
      </c>
      <c r="Y12" s="30">
        <f t="shared" si="8"/>
        <v>24</v>
      </c>
      <c r="Z12" s="31"/>
      <c r="AA12" s="30">
        <f t="shared" si="9"/>
        <v>0</v>
      </c>
      <c r="AB12" s="31"/>
      <c r="AC12" s="30">
        <f t="shared" si="10"/>
        <v>0</v>
      </c>
      <c r="AD12" s="31"/>
      <c r="AE12" s="30">
        <f t="shared" si="11"/>
        <v>0</v>
      </c>
      <c r="AF12" s="51">
        <f t="shared" si="12"/>
        <v>24</v>
      </c>
      <c r="AG12" s="29"/>
      <c r="AH12" s="30">
        <f t="shared" si="13"/>
        <v>0</v>
      </c>
      <c r="AI12" s="31"/>
      <c r="AJ12" s="30">
        <f t="shared" si="14"/>
        <v>0</v>
      </c>
      <c r="AK12" s="54">
        <f t="shared" si="15"/>
        <v>0</v>
      </c>
      <c r="AL12" s="53">
        <f t="shared" si="16"/>
        <v>744</v>
      </c>
      <c r="AM12" s="74"/>
    </row>
    <row r="13" spans="1:39" ht="13.5" thickBot="1">
      <c r="A13" s="22">
        <v>7</v>
      </c>
      <c r="B13" s="77" t="s">
        <v>70</v>
      </c>
      <c r="C13" s="77" t="s">
        <v>105</v>
      </c>
      <c r="D13" s="57"/>
      <c r="E13" s="29">
        <v>275</v>
      </c>
      <c r="F13" s="30">
        <f t="shared" si="0"/>
        <v>550</v>
      </c>
      <c r="G13" s="31">
        <v>0</v>
      </c>
      <c r="H13" s="30">
        <f t="shared" si="18"/>
        <v>0</v>
      </c>
      <c r="I13" s="31">
        <v>0</v>
      </c>
      <c r="J13" s="43">
        <v>0</v>
      </c>
      <c r="K13" s="31">
        <v>0</v>
      </c>
      <c r="L13" s="43">
        <f t="shared" si="1"/>
        <v>0</v>
      </c>
      <c r="M13" s="43">
        <v>0</v>
      </c>
      <c r="N13" s="43">
        <f t="shared" si="2"/>
        <v>0</v>
      </c>
      <c r="O13" s="31">
        <v>5</v>
      </c>
      <c r="P13" s="30">
        <f t="shared" si="3"/>
        <v>40</v>
      </c>
      <c r="Q13" s="31">
        <v>4</v>
      </c>
      <c r="R13" s="30">
        <f t="shared" si="4"/>
        <v>48</v>
      </c>
      <c r="S13" s="31">
        <v>0</v>
      </c>
      <c r="T13" s="32">
        <f t="shared" si="5"/>
        <v>0</v>
      </c>
      <c r="U13" s="31" t="s">
        <v>37</v>
      </c>
      <c r="V13" s="30">
        <f t="shared" si="6"/>
        <v>40</v>
      </c>
      <c r="W13" s="45">
        <f t="shared" si="7"/>
        <v>678</v>
      </c>
      <c r="X13" s="33" t="s">
        <v>37</v>
      </c>
      <c r="Y13" s="30">
        <f t="shared" si="8"/>
        <v>24</v>
      </c>
      <c r="Z13" s="31"/>
      <c r="AA13" s="30">
        <f t="shared" si="9"/>
        <v>0</v>
      </c>
      <c r="AB13" s="31"/>
      <c r="AC13" s="30">
        <f t="shared" si="10"/>
        <v>0</v>
      </c>
      <c r="AD13" s="31"/>
      <c r="AE13" s="30">
        <f t="shared" si="11"/>
        <v>0</v>
      </c>
      <c r="AF13" s="51">
        <f t="shared" si="12"/>
        <v>24</v>
      </c>
      <c r="AG13" s="29"/>
      <c r="AH13" s="30">
        <f t="shared" si="13"/>
        <v>0</v>
      </c>
      <c r="AI13" s="31"/>
      <c r="AJ13" s="30">
        <f t="shared" si="14"/>
        <v>0</v>
      </c>
      <c r="AK13" s="54">
        <f t="shared" si="15"/>
        <v>0</v>
      </c>
      <c r="AL13" s="53">
        <f t="shared" si="16"/>
        <v>702</v>
      </c>
      <c r="AM13" s="74"/>
    </row>
    <row r="14" spans="1:39" ht="13.5" thickBot="1">
      <c r="A14" s="22">
        <f t="shared" si="17"/>
        <v>8</v>
      </c>
      <c r="B14" s="77" t="s">
        <v>77</v>
      </c>
      <c r="C14" s="77" t="s">
        <v>78</v>
      </c>
      <c r="D14" s="57"/>
      <c r="E14" s="29">
        <v>233</v>
      </c>
      <c r="F14" s="30">
        <f t="shared" si="0"/>
        <v>466</v>
      </c>
      <c r="G14" s="31">
        <v>0</v>
      </c>
      <c r="H14" s="30">
        <f t="shared" si="18"/>
        <v>0</v>
      </c>
      <c r="I14" s="31">
        <v>0</v>
      </c>
      <c r="J14" s="43">
        <v>0</v>
      </c>
      <c r="K14" s="31">
        <v>0</v>
      </c>
      <c r="L14" s="43">
        <f t="shared" si="1"/>
        <v>0</v>
      </c>
      <c r="M14" s="43">
        <v>0</v>
      </c>
      <c r="N14" s="43">
        <f t="shared" si="2"/>
        <v>0</v>
      </c>
      <c r="O14" s="31">
        <v>5</v>
      </c>
      <c r="P14" s="30">
        <f t="shared" si="3"/>
        <v>40</v>
      </c>
      <c r="Q14" s="31">
        <v>8</v>
      </c>
      <c r="R14" s="30">
        <f t="shared" si="4"/>
        <v>96</v>
      </c>
      <c r="S14" s="31">
        <v>6</v>
      </c>
      <c r="T14" s="32">
        <f t="shared" si="5"/>
        <v>24</v>
      </c>
      <c r="U14" s="31"/>
      <c r="V14" s="30">
        <f t="shared" si="6"/>
        <v>0</v>
      </c>
      <c r="W14" s="45">
        <f t="shared" si="7"/>
        <v>626</v>
      </c>
      <c r="X14" s="33" t="s">
        <v>37</v>
      </c>
      <c r="Y14" s="30">
        <f t="shared" si="8"/>
        <v>24</v>
      </c>
      <c r="Z14" s="31"/>
      <c r="AA14" s="30">
        <f t="shared" si="9"/>
        <v>0</v>
      </c>
      <c r="AB14" s="31"/>
      <c r="AC14" s="30">
        <f t="shared" si="10"/>
        <v>0</v>
      </c>
      <c r="AD14" s="31"/>
      <c r="AE14" s="30">
        <f t="shared" si="11"/>
        <v>0</v>
      </c>
      <c r="AF14" s="51">
        <f t="shared" si="12"/>
        <v>24</v>
      </c>
      <c r="AG14" s="29"/>
      <c r="AH14" s="30">
        <f t="shared" si="13"/>
        <v>0</v>
      </c>
      <c r="AI14" s="31"/>
      <c r="AJ14" s="30">
        <f t="shared" si="14"/>
        <v>0</v>
      </c>
      <c r="AK14" s="54">
        <f t="shared" si="15"/>
        <v>0</v>
      </c>
      <c r="AL14" s="53">
        <f t="shared" si="16"/>
        <v>650</v>
      </c>
      <c r="AM14" s="74"/>
    </row>
    <row r="15" spans="1:39" ht="13.5" thickBot="1">
      <c r="A15" s="22">
        <f t="shared" si="17"/>
        <v>9</v>
      </c>
      <c r="B15" s="77" t="s">
        <v>66</v>
      </c>
      <c r="C15" s="77" t="s">
        <v>67</v>
      </c>
      <c r="D15" s="57"/>
      <c r="E15" s="29">
        <v>271</v>
      </c>
      <c r="F15" s="30">
        <f t="shared" si="0"/>
        <v>542</v>
      </c>
      <c r="G15" s="31">
        <v>0</v>
      </c>
      <c r="H15" s="30">
        <f t="shared" si="18"/>
        <v>0</v>
      </c>
      <c r="I15" s="31">
        <v>0</v>
      </c>
      <c r="J15" s="43">
        <v>0</v>
      </c>
      <c r="K15" s="31">
        <v>0</v>
      </c>
      <c r="L15" s="43">
        <f t="shared" si="1"/>
        <v>0</v>
      </c>
      <c r="M15" s="43">
        <v>1</v>
      </c>
      <c r="N15" s="43">
        <f t="shared" si="2"/>
        <v>1</v>
      </c>
      <c r="O15" s="31">
        <v>0</v>
      </c>
      <c r="P15" s="30">
        <f t="shared" si="3"/>
        <v>0</v>
      </c>
      <c r="Q15" s="31">
        <v>1</v>
      </c>
      <c r="R15" s="30">
        <f t="shared" si="4"/>
        <v>12</v>
      </c>
      <c r="S15" s="31">
        <v>0</v>
      </c>
      <c r="T15" s="32">
        <f t="shared" si="5"/>
        <v>0</v>
      </c>
      <c r="U15" s="31" t="s">
        <v>37</v>
      </c>
      <c r="V15" s="30">
        <f t="shared" si="6"/>
        <v>40</v>
      </c>
      <c r="W15" s="45">
        <f t="shared" si="7"/>
        <v>595</v>
      </c>
      <c r="X15" s="33"/>
      <c r="Y15" s="30">
        <f t="shared" si="8"/>
        <v>0</v>
      </c>
      <c r="Z15" s="31"/>
      <c r="AA15" s="30">
        <f t="shared" si="9"/>
        <v>0</v>
      </c>
      <c r="AB15" s="31"/>
      <c r="AC15" s="30">
        <f t="shared" si="10"/>
        <v>0</v>
      </c>
      <c r="AD15" s="31"/>
      <c r="AE15" s="30">
        <f t="shared" si="11"/>
        <v>0</v>
      </c>
      <c r="AF15" s="51">
        <f t="shared" si="12"/>
        <v>0</v>
      </c>
      <c r="AG15" s="29"/>
      <c r="AH15" s="30">
        <f t="shared" si="13"/>
        <v>0</v>
      </c>
      <c r="AI15" s="31"/>
      <c r="AJ15" s="30">
        <f t="shared" si="14"/>
        <v>0</v>
      </c>
      <c r="AK15" s="54">
        <f t="shared" si="15"/>
        <v>0</v>
      </c>
      <c r="AL15" s="53">
        <f t="shared" si="16"/>
        <v>595</v>
      </c>
      <c r="AM15" s="74"/>
    </row>
    <row r="16" spans="1:39" ht="13.5" thickBot="1">
      <c r="A16" s="22">
        <f t="shared" si="17"/>
        <v>10</v>
      </c>
      <c r="B16" s="77" t="s">
        <v>74</v>
      </c>
      <c r="C16" s="77" t="s">
        <v>75</v>
      </c>
      <c r="D16" s="57"/>
      <c r="E16" s="29">
        <v>79</v>
      </c>
      <c r="F16" s="30">
        <f t="shared" si="0"/>
        <v>158</v>
      </c>
      <c r="G16" s="31">
        <v>0</v>
      </c>
      <c r="H16" s="30">
        <f t="shared" si="18"/>
        <v>0</v>
      </c>
      <c r="I16" s="31">
        <v>120</v>
      </c>
      <c r="J16" s="43">
        <v>96</v>
      </c>
      <c r="K16" s="31">
        <v>0</v>
      </c>
      <c r="L16" s="43">
        <f t="shared" si="1"/>
        <v>0</v>
      </c>
      <c r="M16" s="43">
        <v>0</v>
      </c>
      <c r="N16" s="43">
        <f t="shared" si="2"/>
        <v>0</v>
      </c>
      <c r="O16" s="31">
        <v>5</v>
      </c>
      <c r="P16" s="30">
        <f t="shared" si="3"/>
        <v>40</v>
      </c>
      <c r="Q16" s="31">
        <v>1</v>
      </c>
      <c r="R16" s="30">
        <f t="shared" si="4"/>
        <v>12</v>
      </c>
      <c r="S16" s="31">
        <v>0</v>
      </c>
      <c r="T16" s="32">
        <f t="shared" si="5"/>
        <v>0</v>
      </c>
      <c r="U16" s="31"/>
      <c r="V16" s="30">
        <f t="shared" si="6"/>
        <v>0</v>
      </c>
      <c r="W16" s="45">
        <f t="shared" si="7"/>
        <v>306</v>
      </c>
      <c r="X16" s="33" t="s">
        <v>37</v>
      </c>
      <c r="Y16" s="30">
        <f t="shared" si="8"/>
        <v>24</v>
      </c>
      <c r="Z16" s="31"/>
      <c r="AA16" s="30">
        <f t="shared" si="9"/>
        <v>0</v>
      </c>
      <c r="AB16" s="31">
        <v>2</v>
      </c>
      <c r="AC16" s="30">
        <f t="shared" si="10"/>
        <v>24</v>
      </c>
      <c r="AD16" s="31"/>
      <c r="AE16" s="30">
        <f t="shared" si="11"/>
        <v>0</v>
      </c>
      <c r="AF16" s="51">
        <f t="shared" si="12"/>
        <v>48</v>
      </c>
      <c r="AG16" s="29"/>
      <c r="AH16" s="30">
        <f t="shared" si="13"/>
        <v>0</v>
      </c>
      <c r="AI16" s="31"/>
      <c r="AJ16" s="30">
        <f t="shared" si="14"/>
        <v>0</v>
      </c>
      <c r="AK16" s="54">
        <f t="shared" si="15"/>
        <v>0</v>
      </c>
      <c r="AL16" s="53">
        <f t="shared" si="16"/>
        <v>354</v>
      </c>
      <c r="AM16" s="74"/>
    </row>
    <row r="17" spans="1:39" ht="13.5" thickBot="1">
      <c r="A17" s="22">
        <f t="shared" si="17"/>
        <v>11</v>
      </c>
      <c r="B17" s="77" t="s">
        <v>76</v>
      </c>
      <c r="C17" s="77" t="s">
        <v>41</v>
      </c>
      <c r="D17" s="57"/>
      <c r="E17" s="29">
        <v>80</v>
      </c>
      <c r="F17" s="30">
        <f t="shared" si="0"/>
        <v>160</v>
      </c>
      <c r="G17" s="31">
        <v>0</v>
      </c>
      <c r="H17" s="30">
        <v>0</v>
      </c>
      <c r="I17" s="31">
        <v>104</v>
      </c>
      <c r="J17" s="43">
        <v>85.33</v>
      </c>
      <c r="K17" s="31">
        <v>0</v>
      </c>
      <c r="L17" s="43">
        <f t="shared" si="1"/>
        <v>0</v>
      </c>
      <c r="M17" s="43">
        <v>0</v>
      </c>
      <c r="N17" s="43">
        <f t="shared" si="2"/>
        <v>0</v>
      </c>
      <c r="O17" s="31">
        <v>5</v>
      </c>
      <c r="P17" s="30">
        <f t="shared" si="3"/>
        <v>40</v>
      </c>
      <c r="Q17" s="31">
        <v>1</v>
      </c>
      <c r="R17" s="30">
        <f t="shared" si="4"/>
        <v>12</v>
      </c>
      <c r="S17" s="31">
        <v>0</v>
      </c>
      <c r="T17" s="32">
        <f t="shared" si="5"/>
        <v>0</v>
      </c>
      <c r="U17" s="31"/>
      <c r="V17" s="30">
        <f t="shared" si="6"/>
        <v>0</v>
      </c>
      <c r="W17" s="45">
        <f t="shared" si="7"/>
        <v>297.33</v>
      </c>
      <c r="X17" s="33" t="s">
        <v>37</v>
      </c>
      <c r="Y17" s="30">
        <f t="shared" si="8"/>
        <v>24</v>
      </c>
      <c r="Z17" s="31"/>
      <c r="AA17" s="30">
        <f t="shared" si="9"/>
        <v>0</v>
      </c>
      <c r="AB17" s="31"/>
      <c r="AC17" s="30">
        <f t="shared" si="10"/>
        <v>0</v>
      </c>
      <c r="AD17" s="31"/>
      <c r="AE17" s="30">
        <f t="shared" si="11"/>
        <v>0</v>
      </c>
      <c r="AF17" s="51">
        <f t="shared" si="12"/>
        <v>24</v>
      </c>
      <c r="AG17" s="29"/>
      <c r="AH17" s="30">
        <f t="shared" si="13"/>
        <v>0</v>
      </c>
      <c r="AI17" s="31"/>
      <c r="AJ17" s="30">
        <f t="shared" si="14"/>
        <v>0</v>
      </c>
      <c r="AK17" s="54">
        <f t="shared" si="15"/>
        <v>0</v>
      </c>
      <c r="AL17" s="53">
        <f t="shared" si="16"/>
        <v>321.33</v>
      </c>
      <c r="AM17" s="74"/>
    </row>
    <row r="18" spans="1:39" ht="13.5" thickBot="1">
      <c r="A18" s="22">
        <f t="shared" si="17"/>
        <v>12</v>
      </c>
      <c r="B18" s="77" t="s">
        <v>68</v>
      </c>
      <c r="C18" s="77" t="s">
        <v>69</v>
      </c>
      <c r="D18" s="57"/>
      <c r="E18" s="29">
        <v>80</v>
      </c>
      <c r="F18" s="30">
        <f t="shared" si="0"/>
        <v>160</v>
      </c>
      <c r="G18" s="31">
        <v>0</v>
      </c>
      <c r="H18" s="30">
        <v>0</v>
      </c>
      <c r="I18" s="31">
        <v>84</v>
      </c>
      <c r="J18" s="43">
        <v>72</v>
      </c>
      <c r="K18" s="31">
        <v>0</v>
      </c>
      <c r="L18" s="43">
        <f t="shared" si="1"/>
        <v>0</v>
      </c>
      <c r="M18" s="43">
        <v>0</v>
      </c>
      <c r="N18" s="43">
        <f t="shared" si="2"/>
        <v>0</v>
      </c>
      <c r="O18" s="31">
        <v>5</v>
      </c>
      <c r="P18" s="30">
        <f t="shared" si="3"/>
        <v>40</v>
      </c>
      <c r="Q18" s="31">
        <v>1</v>
      </c>
      <c r="R18" s="30">
        <f t="shared" si="4"/>
        <v>12</v>
      </c>
      <c r="S18" s="31">
        <v>0</v>
      </c>
      <c r="T18" s="32">
        <f t="shared" si="5"/>
        <v>0</v>
      </c>
      <c r="U18" s="31">
        <v>0</v>
      </c>
      <c r="V18" s="30">
        <f t="shared" si="6"/>
        <v>0</v>
      </c>
      <c r="W18" s="45">
        <f t="shared" si="7"/>
        <v>284</v>
      </c>
      <c r="X18" s="33" t="s">
        <v>37</v>
      </c>
      <c r="Y18" s="30">
        <f t="shared" si="8"/>
        <v>24</v>
      </c>
      <c r="Z18" s="31"/>
      <c r="AA18" s="30">
        <f t="shared" si="9"/>
        <v>0</v>
      </c>
      <c r="AB18" s="31"/>
      <c r="AC18" s="30">
        <f t="shared" si="10"/>
        <v>0</v>
      </c>
      <c r="AD18" s="31"/>
      <c r="AE18" s="30">
        <f t="shared" si="11"/>
        <v>0</v>
      </c>
      <c r="AF18" s="51">
        <f t="shared" si="12"/>
        <v>24</v>
      </c>
      <c r="AG18" s="29"/>
      <c r="AH18" s="30">
        <f t="shared" si="13"/>
        <v>0</v>
      </c>
      <c r="AI18" s="31"/>
      <c r="AJ18" s="30">
        <f t="shared" si="14"/>
        <v>0</v>
      </c>
      <c r="AK18" s="54">
        <f t="shared" si="15"/>
        <v>0</v>
      </c>
      <c r="AL18" s="53">
        <f t="shared" si="16"/>
        <v>308</v>
      </c>
      <c r="AM18" s="74"/>
    </row>
    <row r="19" spans="1:39" ht="13.5" thickBot="1">
      <c r="A19" s="22">
        <f t="shared" si="17"/>
        <v>13</v>
      </c>
      <c r="B19" s="77" t="s">
        <v>89</v>
      </c>
      <c r="C19" s="77" t="s">
        <v>40</v>
      </c>
      <c r="D19" s="57"/>
      <c r="E19" s="29">
        <v>80</v>
      </c>
      <c r="F19" s="30">
        <f t="shared" si="0"/>
        <v>160</v>
      </c>
      <c r="G19" s="31">
        <v>0</v>
      </c>
      <c r="H19" s="30">
        <v>0</v>
      </c>
      <c r="I19" s="31">
        <v>72</v>
      </c>
      <c r="J19" s="43">
        <v>64</v>
      </c>
      <c r="K19" s="31">
        <v>0</v>
      </c>
      <c r="L19" s="43">
        <f t="shared" si="1"/>
        <v>0</v>
      </c>
      <c r="M19" s="43">
        <v>0</v>
      </c>
      <c r="N19" s="43">
        <f t="shared" si="2"/>
        <v>0</v>
      </c>
      <c r="O19" s="31">
        <v>5</v>
      </c>
      <c r="P19" s="30">
        <f t="shared" si="3"/>
        <v>40</v>
      </c>
      <c r="Q19" s="31">
        <v>1</v>
      </c>
      <c r="R19" s="30">
        <f t="shared" si="4"/>
        <v>12</v>
      </c>
      <c r="S19" s="31">
        <v>0</v>
      </c>
      <c r="T19" s="32">
        <f t="shared" si="5"/>
        <v>0</v>
      </c>
      <c r="U19" s="31"/>
      <c r="V19" s="30">
        <f t="shared" si="6"/>
        <v>0</v>
      </c>
      <c r="W19" s="45">
        <f t="shared" si="7"/>
        <v>276</v>
      </c>
      <c r="X19" s="33" t="s">
        <v>37</v>
      </c>
      <c r="Y19" s="30">
        <f t="shared" si="8"/>
        <v>24</v>
      </c>
      <c r="Z19" s="31"/>
      <c r="AA19" s="30">
        <f t="shared" si="9"/>
        <v>0</v>
      </c>
      <c r="AB19" s="31"/>
      <c r="AC19" s="30">
        <f t="shared" si="10"/>
        <v>0</v>
      </c>
      <c r="AD19" s="31"/>
      <c r="AE19" s="30">
        <f t="shared" si="11"/>
        <v>0</v>
      </c>
      <c r="AF19" s="51">
        <f t="shared" si="12"/>
        <v>24</v>
      </c>
      <c r="AG19" s="29"/>
      <c r="AH19" s="30">
        <f t="shared" si="13"/>
        <v>0</v>
      </c>
      <c r="AI19" s="31"/>
      <c r="AJ19" s="30">
        <f t="shared" si="14"/>
        <v>0</v>
      </c>
      <c r="AK19" s="54">
        <f t="shared" si="15"/>
        <v>0</v>
      </c>
      <c r="AL19" s="53">
        <f t="shared" si="16"/>
        <v>300</v>
      </c>
      <c r="AM19" s="74"/>
    </row>
    <row r="20" spans="1:39" ht="13.5" thickBot="1">
      <c r="A20" s="22">
        <f t="shared" si="17"/>
        <v>14</v>
      </c>
      <c r="B20" s="77" t="s">
        <v>65</v>
      </c>
      <c r="C20" s="77" t="s">
        <v>36</v>
      </c>
      <c r="D20" s="57"/>
      <c r="E20" s="29">
        <v>80</v>
      </c>
      <c r="F20" s="30">
        <f t="shared" si="0"/>
        <v>160</v>
      </c>
      <c r="G20" s="31">
        <v>0</v>
      </c>
      <c r="H20" s="30">
        <f>G20*2</f>
        <v>0</v>
      </c>
      <c r="I20" s="31">
        <v>60</v>
      </c>
      <c r="J20" s="43">
        <v>56</v>
      </c>
      <c r="K20" s="31">
        <v>0</v>
      </c>
      <c r="L20" s="43">
        <f t="shared" si="1"/>
        <v>0</v>
      </c>
      <c r="M20" s="43">
        <v>0</v>
      </c>
      <c r="N20" s="43">
        <f t="shared" si="2"/>
        <v>0</v>
      </c>
      <c r="O20" s="31">
        <v>1</v>
      </c>
      <c r="P20" s="30">
        <f t="shared" si="3"/>
        <v>8</v>
      </c>
      <c r="Q20" s="31">
        <v>0</v>
      </c>
      <c r="R20" s="30">
        <f t="shared" si="4"/>
        <v>0</v>
      </c>
      <c r="S20" s="31">
        <v>0</v>
      </c>
      <c r="T20" s="32">
        <f t="shared" si="5"/>
        <v>0</v>
      </c>
      <c r="U20" s="31"/>
      <c r="V20" s="30">
        <f t="shared" si="6"/>
        <v>0</v>
      </c>
      <c r="W20" s="45">
        <f t="shared" si="7"/>
        <v>224</v>
      </c>
      <c r="X20" s="33"/>
      <c r="Y20" s="30">
        <f t="shared" si="8"/>
        <v>0</v>
      </c>
      <c r="Z20" s="31"/>
      <c r="AA20" s="30">
        <f t="shared" si="9"/>
        <v>0</v>
      </c>
      <c r="AB20" s="31">
        <v>1</v>
      </c>
      <c r="AC20" s="30">
        <f t="shared" si="10"/>
        <v>12</v>
      </c>
      <c r="AD20" s="31"/>
      <c r="AE20" s="30">
        <f t="shared" si="11"/>
        <v>0</v>
      </c>
      <c r="AF20" s="51">
        <f t="shared" si="12"/>
        <v>12</v>
      </c>
      <c r="AG20" s="29"/>
      <c r="AH20" s="30">
        <f t="shared" si="13"/>
        <v>0</v>
      </c>
      <c r="AI20" s="31"/>
      <c r="AJ20" s="30">
        <f t="shared" si="14"/>
        <v>0</v>
      </c>
      <c r="AK20" s="54">
        <f t="shared" si="15"/>
        <v>0</v>
      </c>
      <c r="AL20" s="53">
        <f t="shared" si="16"/>
        <v>236</v>
      </c>
      <c r="AM20" s="74"/>
    </row>
    <row r="21" spans="1:39" ht="13.5" thickBot="1">
      <c r="A21" s="22">
        <f t="shared" si="17"/>
        <v>15</v>
      </c>
      <c r="B21" s="77" t="s">
        <v>71</v>
      </c>
      <c r="C21" s="77" t="s">
        <v>72</v>
      </c>
      <c r="D21" s="57"/>
      <c r="E21" s="29">
        <v>59</v>
      </c>
      <c r="F21" s="30">
        <f t="shared" si="0"/>
        <v>118</v>
      </c>
      <c r="G21" s="31">
        <v>0</v>
      </c>
      <c r="H21" s="30">
        <f>G21*2</f>
        <v>0</v>
      </c>
      <c r="I21" s="31">
        <v>93</v>
      </c>
      <c r="J21" s="43">
        <v>78</v>
      </c>
      <c r="K21" s="31">
        <v>0</v>
      </c>
      <c r="L21" s="43">
        <f t="shared" si="1"/>
        <v>0</v>
      </c>
      <c r="M21" s="43">
        <v>0</v>
      </c>
      <c r="N21" s="43">
        <f t="shared" si="2"/>
        <v>0</v>
      </c>
      <c r="O21" s="31">
        <v>5</v>
      </c>
      <c r="P21" s="30">
        <f t="shared" si="3"/>
        <v>40</v>
      </c>
      <c r="Q21" s="31">
        <v>0</v>
      </c>
      <c r="R21" s="30">
        <v>0</v>
      </c>
      <c r="S21" s="31">
        <v>0</v>
      </c>
      <c r="T21" s="32">
        <v>0</v>
      </c>
      <c r="U21" s="31" t="s">
        <v>37</v>
      </c>
      <c r="V21" s="30">
        <v>0</v>
      </c>
      <c r="W21" s="45">
        <f t="shared" si="7"/>
        <v>236</v>
      </c>
      <c r="X21" s="33"/>
      <c r="Y21" s="30">
        <f t="shared" si="8"/>
        <v>0</v>
      </c>
      <c r="Z21" s="31"/>
      <c r="AA21" s="30">
        <f t="shared" si="9"/>
        <v>0</v>
      </c>
      <c r="AB21" s="31"/>
      <c r="AC21" s="30">
        <f t="shared" si="10"/>
        <v>0</v>
      </c>
      <c r="AD21" s="31"/>
      <c r="AE21" s="30">
        <f t="shared" si="11"/>
        <v>0</v>
      </c>
      <c r="AF21" s="51">
        <f t="shared" si="12"/>
        <v>0</v>
      </c>
      <c r="AG21" s="29"/>
      <c r="AH21" s="30">
        <f t="shared" si="13"/>
        <v>0</v>
      </c>
      <c r="AI21" s="31"/>
      <c r="AJ21" s="30">
        <f t="shared" si="14"/>
        <v>0</v>
      </c>
      <c r="AK21" s="54">
        <f t="shared" si="15"/>
        <v>0</v>
      </c>
      <c r="AL21" s="53">
        <f t="shared" si="16"/>
        <v>236</v>
      </c>
      <c r="AM21" s="74"/>
    </row>
    <row r="22" spans="1:39" ht="12.75">
      <c r="A22" s="22">
        <f t="shared" si="17"/>
        <v>16</v>
      </c>
      <c r="B22" s="77" t="s">
        <v>86</v>
      </c>
      <c r="C22" s="77" t="s">
        <v>87</v>
      </c>
      <c r="D22" s="57"/>
      <c r="E22" s="29">
        <v>80</v>
      </c>
      <c r="F22" s="30">
        <f t="shared" si="0"/>
        <v>160</v>
      </c>
      <c r="G22" s="31">
        <v>0</v>
      </c>
      <c r="H22" s="30">
        <f>G22*2</f>
        <v>0</v>
      </c>
      <c r="I22" s="31">
        <v>62</v>
      </c>
      <c r="J22" s="43">
        <v>57.33</v>
      </c>
      <c r="K22" s="31">
        <v>0</v>
      </c>
      <c r="L22" s="43">
        <f t="shared" si="1"/>
        <v>0</v>
      </c>
      <c r="M22" s="43">
        <v>0</v>
      </c>
      <c r="N22" s="43">
        <f t="shared" si="2"/>
        <v>0</v>
      </c>
      <c r="O22" s="31">
        <v>1</v>
      </c>
      <c r="P22" s="30">
        <f t="shared" si="3"/>
        <v>8</v>
      </c>
      <c r="Q22" s="31">
        <v>0</v>
      </c>
      <c r="R22" s="30">
        <f>Q22*12</f>
        <v>0</v>
      </c>
      <c r="S22" s="31">
        <v>1</v>
      </c>
      <c r="T22" s="32">
        <f>S22*4</f>
        <v>4</v>
      </c>
      <c r="U22" s="31"/>
      <c r="V22" s="30">
        <f>IF(U22="si",40,0)</f>
        <v>0</v>
      </c>
      <c r="W22" s="45">
        <f t="shared" si="7"/>
        <v>229.32999999999998</v>
      </c>
      <c r="X22" s="33"/>
      <c r="Y22" s="30">
        <f t="shared" si="8"/>
        <v>0</v>
      </c>
      <c r="Z22" s="31"/>
      <c r="AA22" s="30">
        <f t="shared" si="9"/>
        <v>0</v>
      </c>
      <c r="AB22" s="31"/>
      <c r="AC22" s="30">
        <f t="shared" si="10"/>
        <v>0</v>
      </c>
      <c r="AD22" s="31"/>
      <c r="AE22" s="30">
        <f t="shared" si="11"/>
        <v>0</v>
      </c>
      <c r="AF22" s="51">
        <f t="shared" si="12"/>
        <v>0</v>
      </c>
      <c r="AG22" s="29"/>
      <c r="AH22" s="30">
        <f t="shared" si="13"/>
        <v>0</v>
      </c>
      <c r="AI22" s="31"/>
      <c r="AJ22" s="30">
        <f t="shared" si="14"/>
        <v>0</v>
      </c>
      <c r="AK22" s="54">
        <f t="shared" si="15"/>
        <v>0</v>
      </c>
      <c r="AL22" s="53">
        <f t="shared" si="16"/>
        <v>229.32999999999998</v>
      </c>
      <c r="AM22" s="74"/>
    </row>
    <row r="23" spans="1:39" ht="13.5" thickBot="1">
      <c r="A23" s="21"/>
      <c r="B23" s="118" t="s">
        <v>110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20"/>
    </row>
    <row r="24" spans="1:39" ht="13.5" thickBot="1">
      <c r="A24" s="22">
        <f t="shared" si="17"/>
        <v>1</v>
      </c>
      <c r="B24" s="77" t="s">
        <v>111</v>
      </c>
      <c r="C24" s="77" t="s">
        <v>112</v>
      </c>
      <c r="D24" s="57"/>
      <c r="E24" s="29">
        <v>80</v>
      </c>
      <c r="F24" s="30">
        <f>E24*2</f>
        <v>160</v>
      </c>
      <c r="G24" s="31">
        <v>0</v>
      </c>
      <c r="H24" s="30">
        <f>G24*2</f>
        <v>0</v>
      </c>
      <c r="I24" s="31">
        <v>99</v>
      </c>
      <c r="J24" s="43">
        <v>80</v>
      </c>
      <c r="K24" s="31">
        <v>0</v>
      </c>
      <c r="L24" s="43">
        <f>IF(K24&lt;=4,K24*3,12+(K24-4)*3*2/3)</f>
        <v>0</v>
      </c>
      <c r="M24" s="43">
        <v>0</v>
      </c>
      <c r="N24" s="43">
        <f>M24*1</f>
        <v>0</v>
      </c>
      <c r="O24" s="31">
        <v>0</v>
      </c>
      <c r="P24" s="30">
        <f>O24*8</f>
        <v>0</v>
      </c>
      <c r="Q24" s="31">
        <v>0</v>
      </c>
      <c r="R24" s="30">
        <f>Q24*12</f>
        <v>0</v>
      </c>
      <c r="S24" s="31">
        <v>0</v>
      </c>
      <c r="T24" s="32">
        <f>S24*4</f>
        <v>0</v>
      </c>
      <c r="U24" s="31"/>
      <c r="V24" s="30">
        <f>IF(U24="si",40,0)</f>
        <v>0</v>
      </c>
      <c r="W24" s="45">
        <f>F24+H24+J24+L24+N24+P24+R24+T24+V24</f>
        <v>240</v>
      </c>
      <c r="X24" s="33" t="s">
        <v>37</v>
      </c>
      <c r="Y24" s="30">
        <f>IF(X24="si",24,0)</f>
        <v>24</v>
      </c>
      <c r="Z24" s="31"/>
      <c r="AA24" s="30">
        <f>Z24*16</f>
        <v>0</v>
      </c>
      <c r="AB24" s="31"/>
      <c r="AC24" s="30">
        <f>AB24*12</f>
        <v>0</v>
      </c>
      <c r="AD24" s="31"/>
      <c r="AE24" s="30">
        <f>IF(AD24="si",24,0)</f>
        <v>0</v>
      </c>
      <c r="AF24" s="51">
        <f>Y24+AA24+AC24+AE24</f>
        <v>24</v>
      </c>
      <c r="AG24" s="29"/>
      <c r="AH24" s="30">
        <f>IF(AG24="si",12,0)</f>
        <v>0</v>
      </c>
      <c r="AI24" s="31"/>
      <c r="AJ24" s="30">
        <f>IF(AG24="si",12,0)</f>
        <v>0</v>
      </c>
      <c r="AK24" s="54">
        <f>AH24+AJ24</f>
        <v>0</v>
      </c>
      <c r="AL24" s="53">
        <f>W24+AF24+AK24</f>
        <v>264</v>
      </c>
      <c r="AM24" s="74"/>
    </row>
    <row r="25" spans="1:39" ht="13.5" thickBot="1">
      <c r="A25" s="22">
        <f t="shared" si="17"/>
        <v>2</v>
      </c>
      <c r="B25" s="77" t="s">
        <v>113</v>
      </c>
      <c r="C25" s="77" t="s">
        <v>38</v>
      </c>
      <c r="D25" s="57"/>
      <c r="E25" s="29">
        <v>80</v>
      </c>
      <c r="F25" s="30">
        <f>E25*2</f>
        <v>160</v>
      </c>
      <c r="G25" s="31">
        <v>0</v>
      </c>
      <c r="H25" s="30">
        <f>G25*2</f>
        <v>0</v>
      </c>
      <c r="I25" s="31">
        <v>84</v>
      </c>
      <c r="J25" s="43">
        <v>72</v>
      </c>
      <c r="K25" s="31">
        <v>0</v>
      </c>
      <c r="L25" s="43">
        <f>IF(K25&lt;=4,K25*3,12+(K25-4)*3*2/3)</f>
        <v>0</v>
      </c>
      <c r="M25" s="43">
        <v>0</v>
      </c>
      <c r="N25" s="43">
        <f>M25*1</f>
        <v>0</v>
      </c>
      <c r="O25" s="31">
        <v>0</v>
      </c>
      <c r="P25" s="30">
        <f>O25*8</f>
        <v>0</v>
      </c>
      <c r="Q25" s="31">
        <v>0</v>
      </c>
      <c r="R25" s="30">
        <f>Q25*12</f>
        <v>0</v>
      </c>
      <c r="S25" s="31">
        <v>0</v>
      </c>
      <c r="T25" s="32">
        <f>S25*4</f>
        <v>0</v>
      </c>
      <c r="U25" s="31"/>
      <c r="V25" s="30">
        <f>IF(U25="si",40,0)</f>
        <v>0</v>
      </c>
      <c r="W25" s="45">
        <f>F25+H25+J25+L25+N25+P25+R25+T25+V25</f>
        <v>232</v>
      </c>
      <c r="X25" s="33"/>
      <c r="Y25" s="30">
        <f>IF(X25="si",24,0)</f>
        <v>0</v>
      </c>
      <c r="Z25" s="31"/>
      <c r="AA25" s="30">
        <f>Z25*16</f>
        <v>0</v>
      </c>
      <c r="AB25" s="31">
        <v>1</v>
      </c>
      <c r="AC25" s="30">
        <f>AB25*12</f>
        <v>12</v>
      </c>
      <c r="AD25" s="31"/>
      <c r="AE25" s="30">
        <f>IF(AD25="si",24,0)</f>
        <v>0</v>
      </c>
      <c r="AF25" s="51">
        <f>Y25+AA25+AC25+AE25</f>
        <v>12</v>
      </c>
      <c r="AG25" s="29"/>
      <c r="AH25" s="30">
        <f>IF(AG25="si",12,0)</f>
        <v>0</v>
      </c>
      <c r="AI25" s="31"/>
      <c r="AJ25" s="30">
        <f>IF(AG25="si",12,0)</f>
        <v>0</v>
      </c>
      <c r="AK25" s="54">
        <f>AH25+AJ25</f>
        <v>0</v>
      </c>
      <c r="AL25" s="53">
        <f>W25+AF25+AK25</f>
        <v>244</v>
      </c>
      <c r="AM25" s="74"/>
    </row>
    <row r="26" spans="1:39" ht="12.75">
      <c r="A26" s="22">
        <f t="shared" si="17"/>
        <v>3</v>
      </c>
      <c r="B26" s="77" t="s">
        <v>114</v>
      </c>
      <c r="C26" s="77" t="s">
        <v>115</v>
      </c>
      <c r="D26" s="57"/>
      <c r="E26" s="29">
        <v>20</v>
      </c>
      <c r="F26" s="30">
        <f>E26*2</f>
        <v>40</v>
      </c>
      <c r="G26" s="31">
        <v>0</v>
      </c>
      <c r="H26" s="30">
        <f>G26*2</f>
        <v>0</v>
      </c>
      <c r="I26" s="31">
        <v>88</v>
      </c>
      <c r="J26" s="43">
        <v>74</v>
      </c>
      <c r="K26" s="31">
        <v>0</v>
      </c>
      <c r="L26" s="43">
        <f>IF(K26&lt;=4,K26*3,12+(K26-4)*3*2/3)</f>
        <v>0</v>
      </c>
      <c r="M26" s="43">
        <v>0</v>
      </c>
      <c r="N26" s="43">
        <f>M26*1</f>
        <v>0</v>
      </c>
      <c r="O26" s="31">
        <v>0</v>
      </c>
      <c r="P26" s="30">
        <f>O26*8</f>
        <v>0</v>
      </c>
      <c r="Q26" s="31">
        <v>0</v>
      </c>
      <c r="R26" s="30">
        <f>Q26*12</f>
        <v>0</v>
      </c>
      <c r="S26" s="31">
        <v>0</v>
      </c>
      <c r="T26" s="32">
        <f>S26*4</f>
        <v>0</v>
      </c>
      <c r="U26" s="31"/>
      <c r="V26" s="30">
        <f>IF(U26="si",40,0)</f>
        <v>0</v>
      </c>
      <c r="W26" s="45">
        <f>F26+H26+J26+L26+N26+P26+R26+T26+V26</f>
        <v>114</v>
      </c>
      <c r="X26" s="33"/>
      <c r="Y26" s="30">
        <f>IF(X26="si",24,0)</f>
        <v>0</v>
      </c>
      <c r="Z26" s="31"/>
      <c r="AA26" s="30">
        <f>Z26*16</f>
        <v>0</v>
      </c>
      <c r="AB26" s="31">
        <v>1</v>
      </c>
      <c r="AC26" s="30">
        <f>AB26*12</f>
        <v>12</v>
      </c>
      <c r="AD26" s="31"/>
      <c r="AE26" s="30">
        <f>IF(AD26="si",24,0)</f>
        <v>0</v>
      </c>
      <c r="AF26" s="51">
        <f>Y26+AA26+AC26+AE26</f>
        <v>12</v>
      </c>
      <c r="AG26" s="29"/>
      <c r="AH26" s="30">
        <f>IF(AG26="si",12,0)</f>
        <v>0</v>
      </c>
      <c r="AI26" s="31"/>
      <c r="AJ26" s="30">
        <f>IF(AG26="si",12,0)</f>
        <v>0</v>
      </c>
      <c r="AK26" s="54">
        <f>AH26+AJ26</f>
        <v>0</v>
      </c>
      <c r="AL26" s="53">
        <f>W26+AF26+AK26</f>
        <v>126</v>
      </c>
      <c r="AM26" s="74"/>
    </row>
    <row r="27" spans="1:39" ht="12.75">
      <c r="A27" s="81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25"/>
      <c r="AB27" s="24"/>
      <c r="AC27" s="25"/>
      <c r="AD27" s="24"/>
      <c r="AE27" s="25"/>
      <c r="AF27" s="25"/>
      <c r="AG27" s="100"/>
      <c r="AH27" s="25"/>
      <c r="AI27" s="24"/>
      <c r="AJ27" s="25"/>
      <c r="AK27" s="24"/>
      <c r="AL27" s="25"/>
      <c r="AM27" s="24"/>
    </row>
    <row r="28" spans="1:33" ht="12.75">
      <c r="A28" s="81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G28" s="100"/>
    </row>
    <row r="29" spans="1:39" ht="12.75">
      <c r="A29" s="81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24"/>
      <c r="AC29" s="24"/>
      <c r="AD29" s="24"/>
      <c r="AE29" s="24"/>
      <c r="AF29" s="24"/>
      <c r="AG29" s="24"/>
      <c r="AH29" s="99" t="s">
        <v>106</v>
      </c>
      <c r="AI29" s="24"/>
      <c r="AJ29" s="24"/>
      <c r="AK29" s="24"/>
      <c r="AL29" s="24"/>
      <c r="AM29" s="78"/>
    </row>
    <row r="30" spans="1:38" ht="15.75">
      <c r="A30" s="24"/>
      <c r="B30" s="24"/>
      <c r="C30" s="26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5"/>
      <c r="AC30" s="24"/>
      <c r="AD30" s="25"/>
      <c r="AE30" s="24"/>
      <c r="AF30" s="25"/>
      <c r="AG30" s="25"/>
      <c r="AH30" s="99" t="s">
        <v>107</v>
      </c>
      <c r="AI30" s="25"/>
      <c r="AJ30" s="24"/>
      <c r="AK30" s="25"/>
      <c r="AL30" s="24"/>
    </row>
    <row r="31" spans="1:38" ht="12.75">
      <c r="A31" s="24"/>
      <c r="B31" s="23"/>
      <c r="C31" s="23"/>
      <c r="D31" s="24"/>
      <c r="E31" s="24"/>
      <c r="F31" s="25"/>
      <c r="G31" s="24"/>
      <c r="H31" s="25"/>
      <c r="I31" s="25"/>
      <c r="J31" s="25"/>
      <c r="K31" s="24"/>
      <c r="L31" s="25"/>
      <c r="M31" s="25"/>
      <c r="N31" s="25"/>
      <c r="O31" s="24"/>
      <c r="P31" s="25"/>
      <c r="Q31" s="24"/>
      <c r="R31" s="25"/>
      <c r="S31" s="25"/>
      <c r="T31" s="25"/>
      <c r="U31" s="25"/>
      <c r="V31" s="25"/>
      <c r="W31" s="25"/>
      <c r="X31" s="24"/>
      <c r="Y31" s="25"/>
      <c r="Z31" s="24"/>
      <c r="AA31" s="25"/>
      <c r="AB31" s="25"/>
      <c r="AC31" s="24"/>
      <c r="AD31" s="25"/>
      <c r="AE31" s="24"/>
      <c r="AF31" s="25"/>
      <c r="AG31" s="25"/>
      <c r="AH31" s="100" t="s">
        <v>108</v>
      </c>
      <c r="AI31" s="25"/>
      <c r="AJ31" s="24"/>
      <c r="AK31" s="25"/>
      <c r="AL31" s="24"/>
    </row>
    <row r="32" spans="1:39" ht="12.75">
      <c r="A32" s="79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H32" s="100" t="s">
        <v>109</v>
      </c>
      <c r="AM32" s="24"/>
    </row>
    <row r="50" ht="15">
      <c r="A50" s="56"/>
    </row>
  </sheetData>
  <sheetProtection/>
  <mergeCells count="21">
    <mergeCell ref="AI3:AJ3"/>
    <mergeCell ref="AB3:AC3"/>
    <mergeCell ref="AG3:AH3"/>
    <mergeCell ref="AG2:AJ2"/>
    <mergeCell ref="X2:AE2"/>
    <mergeCell ref="K4:L4"/>
    <mergeCell ref="X4:Y4"/>
    <mergeCell ref="Z4:AA4"/>
    <mergeCell ref="B23:AM23"/>
    <mergeCell ref="M3:N3"/>
    <mergeCell ref="S3:T3"/>
    <mergeCell ref="O3:R3"/>
    <mergeCell ref="I4:J4"/>
    <mergeCell ref="AD3:AE3"/>
    <mergeCell ref="E2:V2"/>
    <mergeCell ref="AD4:AE4"/>
    <mergeCell ref="Z3:AA3"/>
    <mergeCell ref="G4:H4"/>
    <mergeCell ref="U3:V3"/>
    <mergeCell ref="X3:Y3"/>
    <mergeCell ref="AB4:A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Direzione Did. Stat. Ischia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Dir.Scol. Franco De Stefano</dc:creator>
  <cp:keywords/>
  <dc:description/>
  <cp:lastModifiedBy>Tania Iovino</cp:lastModifiedBy>
  <cp:lastPrinted>2018-06-20T09:00:02Z</cp:lastPrinted>
  <dcterms:created xsi:type="dcterms:W3CDTF">2002-01-22T21:59:47Z</dcterms:created>
  <dcterms:modified xsi:type="dcterms:W3CDTF">2018-06-20T10:24:38Z</dcterms:modified>
  <cp:category/>
  <cp:version/>
  <cp:contentType/>
  <cp:contentStatus/>
</cp:coreProperties>
</file>