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sga\Desktop\GIADA\A.S. 2023-24\mof 23-24\NUOVA CONTRATTAZIONE\PER REVISORI NUOVO\"/>
    </mc:Choice>
  </mc:AlternateContent>
  <bookViews>
    <workbookView xWindow="-105" yWindow="-105" windowWidth="23250" windowHeight="12450"/>
  </bookViews>
  <sheets>
    <sheet name="Foglio2" sheetId="2" r:id="rId1"/>
    <sheet name="Foglio1" sheetId="1" r:id="rId2"/>
    <sheet name="Foglio3" sheetId="3" r:id="rId3"/>
  </sheets>
  <definedNames>
    <definedName name="_xlnm.Print_Area" localSheetId="0">Foglio2!$A$1:$I$27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" i="2" l="1"/>
  <c r="B11" i="2" l="1"/>
  <c r="G22" i="2"/>
  <c r="G26" i="2" s="1"/>
  <c r="H12" i="2" l="1"/>
  <c r="H21" i="2"/>
  <c r="A26" i="2"/>
  <c r="G7" i="2"/>
  <c r="G25" i="2" s="1"/>
  <c r="B18" i="2"/>
  <c r="C5" i="2"/>
  <c r="C4" i="2"/>
  <c r="C10" i="2" l="1"/>
  <c r="H16" i="2" l="1"/>
  <c r="H10" i="2"/>
  <c r="H13" i="2"/>
  <c r="C7" i="2"/>
  <c r="H14" i="2" s="1"/>
  <c r="C9" i="2"/>
  <c r="H15" i="2" s="1"/>
  <c r="C6" i="2"/>
  <c r="C8" i="2"/>
  <c r="B20" i="2"/>
  <c r="H19" i="2"/>
  <c r="H5" i="2"/>
  <c r="B26" i="2"/>
  <c r="C16" i="2"/>
  <c r="C25" i="2"/>
  <c r="C11" i="2" l="1"/>
  <c r="H7" i="2"/>
  <c r="H9" i="2"/>
  <c r="G17" i="2"/>
  <c r="C18" i="2"/>
  <c r="H20" i="2"/>
  <c r="H22" i="2" s="1"/>
  <c r="C26" i="2"/>
  <c r="H11" i="2"/>
  <c r="H17" i="2" l="1"/>
  <c r="H25" i="2"/>
  <c r="G27" i="2"/>
  <c r="C21" i="2"/>
  <c r="C20" i="2"/>
  <c r="C22" i="2" s="1"/>
  <c r="H26" i="2" l="1"/>
  <c r="H27" i="2" s="1"/>
  <c r="B21" i="2"/>
  <c r="B22" i="2" s="1"/>
</calcChain>
</file>

<file path=xl/sharedStrings.xml><?xml version="1.0" encoding="utf-8"?>
<sst xmlns="http://schemas.openxmlformats.org/spreadsheetml/2006/main" count="51" uniqueCount="42">
  <si>
    <t>modulo 1</t>
  </si>
  <si>
    <t>modulo 2</t>
  </si>
  <si>
    <t>sez. I</t>
  </si>
  <si>
    <t>ld</t>
  </si>
  <si>
    <t>ls</t>
  </si>
  <si>
    <t>ata</t>
  </si>
  <si>
    <t>p.sport</t>
  </si>
  <si>
    <t>tot</t>
  </si>
  <si>
    <t>sez II</t>
  </si>
  <si>
    <t>docenti</t>
  </si>
  <si>
    <t>coll.ds</t>
  </si>
  <si>
    <t xml:space="preserve">sez IV </t>
  </si>
  <si>
    <t>f.s.</t>
  </si>
  <si>
    <t>I</t>
  </si>
  <si>
    <t>II</t>
  </si>
  <si>
    <t>ore funzionali</t>
  </si>
  <si>
    <t>sez II - risorse var</t>
  </si>
  <si>
    <t>FIS</t>
  </si>
  <si>
    <t>FS</t>
  </si>
  <si>
    <t>INC.SPEC</t>
  </si>
  <si>
    <t>PR SPORTIVA</t>
  </si>
  <si>
    <t>ORE ECCED</t>
  </si>
  <si>
    <t>aree a rischio</t>
  </si>
  <si>
    <t>totale sez 2</t>
  </si>
  <si>
    <t>totale sez. 1</t>
  </si>
  <si>
    <t>tot sez 1 - mod 2</t>
  </si>
  <si>
    <t xml:space="preserve">tot </t>
  </si>
  <si>
    <t>prest aggiuntive</t>
  </si>
  <si>
    <t>tot sez I + II</t>
  </si>
  <si>
    <t>ore insegnamento</t>
  </si>
  <si>
    <t>L.S.</t>
  </si>
  <si>
    <t>L.D.</t>
  </si>
  <si>
    <t>bonus premiale</t>
  </si>
  <si>
    <t>econ. FIS</t>
  </si>
  <si>
    <t>valorizzazione</t>
  </si>
  <si>
    <t>PROGETTI</t>
  </si>
  <si>
    <t>CORSI DI RECUPERO</t>
  </si>
  <si>
    <t>docenti + ata</t>
  </si>
  <si>
    <t>incarichi specifici</t>
  </si>
  <si>
    <t>dsga e sostituto dsga</t>
  </si>
  <si>
    <t>i° e ii° collaboratore DS</t>
  </si>
  <si>
    <t>DSGA  sostituto e collaboratori 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</si>
</sst>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€&quot;\ * #,##0.00_-;\-&quot;€&quot;\ * #,##0.00_-;_-&quot;€&quot;\ * &quot;-&quot;??_-;_-@_-"/>
    <numFmt numFmtId="43" formatCode="_-* #,##0.00_-;\-* #,##0.00_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6"/>
      <color indexed="8"/>
      <name val="Calibri"/>
      <family val="2"/>
    </font>
    <font>
      <sz val="11"/>
      <color indexed="8"/>
      <name val="Calibri"/>
      <family val="2"/>
    </font>
    <font>
      <sz val="8"/>
      <name val="Calibri"/>
      <family val="2"/>
    </font>
    <font>
      <b/>
      <sz val="12"/>
      <color indexed="8"/>
      <name val="Calibri"/>
      <family val="2"/>
    </font>
    <font>
      <sz val="12"/>
      <color indexed="8"/>
      <name val="Calibri"/>
      <family val="2"/>
    </font>
    <font>
      <b/>
      <sz val="12"/>
      <color indexed="48"/>
      <name val="Calibri"/>
      <family val="2"/>
    </font>
    <font>
      <b/>
      <sz val="12"/>
      <color indexed="61"/>
      <name val="Calibri"/>
      <family val="2"/>
    </font>
    <font>
      <b/>
      <i/>
      <sz val="12"/>
      <color indexed="48"/>
      <name val="Calibri"/>
      <family val="2"/>
    </font>
    <font>
      <b/>
      <sz val="12"/>
      <name val="Calibri"/>
      <family val="2"/>
    </font>
    <font>
      <sz val="12"/>
      <name val="Calibri"/>
      <family val="2"/>
    </font>
    <font>
      <b/>
      <i/>
      <sz val="12"/>
      <color indexed="8"/>
      <name val="Calibri"/>
      <family val="2"/>
    </font>
    <font>
      <b/>
      <sz val="12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68">
    <xf numFmtId="0" fontId="0" fillId="0" borderId="0" xfId="0"/>
    <xf numFmtId="0" fontId="2" fillId="0" borderId="0" xfId="0" applyFont="1"/>
    <xf numFmtId="0" fontId="6" fillId="0" borderId="0" xfId="0" applyFont="1"/>
    <xf numFmtId="0" fontId="6" fillId="0" borderId="0" xfId="0" applyFont="1" applyBorder="1"/>
    <xf numFmtId="0" fontId="6" fillId="0" borderId="1" xfId="0" applyFont="1" applyBorder="1"/>
    <xf numFmtId="0" fontId="5" fillId="0" borderId="2" xfId="0" applyFont="1" applyBorder="1"/>
    <xf numFmtId="43" fontId="6" fillId="0" borderId="0" xfId="2" applyFont="1" applyFill="1"/>
    <xf numFmtId="43" fontId="6" fillId="0" borderId="0" xfId="2" applyFont="1"/>
    <xf numFmtId="43" fontId="6" fillId="0" borderId="1" xfId="2" applyFont="1" applyBorder="1"/>
    <xf numFmtId="43" fontId="7" fillId="0" borderId="1" xfId="2" applyFont="1" applyBorder="1" applyAlignment="1">
      <alignment horizontal="center"/>
    </xf>
    <xf numFmtId="43" fontId="7" fillId="2" borderId="1" xfId="2" applyFont="1" applyFill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2" xfId="0" applyFont="1" applyBorder="1"/>
    <xf numFmtId="0" fontId="12" fillId="0" borderId="2" xfId="0" applyFont="1" applyBorder="1"/>
    <xf numFmtId="0" fontId="9" fillId="0" borderId="2" xfId="0" applyFont="1" applyBorder="1" applyAlignment="1"/>
    <xf numFmtId="0" fontId="6" fillId="0" borderId="2" xfId="0" applyFont="1" applyBorder="1" applyAlignment="1">
      <alignment horizontal="right"/>
    </xf>
    <xf numFmtId="43" fontId="6" fillId="0" borderId="1" xfId="2" applyFont="1" applyFill="1" applyBorder="1"/>
    <xf numFmtId="0" fontId="5" fillId="0" borderId="0" xfId="0" applyFont="1" applyBorder="1" applyAlignment="1">
      <alignment horizontal="center"/>
    </xf>
    <xf numFmtId="43" fontId="6" fillId="0" borderId="8" xfId="2" applyFont="1" applyFill="1" applyBorder="1"/>
    <xf numFmtId="43" fontId="6" fillId="0" borderId="8" xfId="2" applyFont="1" applyBorder="1"/>
    <xf numFmtId="0" fontId="6" fillId="0" borderId="8" xfId="0" applyFont="1" applyBorder="1"/>
    <xf numFmtId="43" fontId="7" fillId="2" borderId="8" xfId="2" applyFont="1" applyFill="1" applyBorder="1" applyAlignment="1">
      <alignment horizontal="center"/>
    </xf>
    <xf numFmtId="4" fontId="13" fillId="0" borderId="0" xfId="0" applyNumberFormat="1" applyFont="1"/>
    <xf numFmtId="43" fontId="11" fillId="3" borderId="8" xfId="2" applyFont="1" applyFill="1" applyBorder="1" applyAlignment="1">
      <alignment horizontal="center"/>
    </xf>
    <xf numFmtId="0" fontId="6" fillId="3" borderId="8" xfId="0" applyFont="1" applyFill="1" applyBorder="1"/>
    <xf numFmtId="43" fontId="10" fillId="2" borderId="10" xfId="2" applyFont="1" applyFill="1" applyBorder="1"/>
    <xf numFmtId="43" fontId="7" fillId="2" borderId="11" xfId="2" applyFont="1" applyFill="1" applyBorder="1" applyAlignment="1">
      <alignment horizontal="center"/>
    </xf>
    <xf numFmtId="43" fontId="6" fillId="0" borderId="9" xfId="2" applyFont="1" applyBorder="1"/>
    <xf numFmtId="0" fontId="6" fillId="0" borderId="9" xfId="0" applyFont="1" applyBorder="1"/>
    <xf numFmtId="43" fontId="6" fillId="4" borderId="8" xfId="2" applyFont="1" applyFill="1" applyBorder="1"/>
    <xf numFmtId="0" fontId="6" fillId="4" borderId="8" xfId="0" applyFont="1" applyFill="1" applyBorder="1" applyAlignment="1">
      <alignment horizontal="center"/>
    </xf>
    <xf numFmtId="43" fontId="10" fillId="4" borderId="8" xfId="2" applyFont="1" applyFill="1" applyBorder="1"/>
    <xf numFmtId="0" fontId="6" fillId="0" borderId="15" xfId="0" applyFont="1" applyBorder="1"/>
    <xf numFmtId="0" fontId="5" fillId="4" borderId="15" xfId="0" applyFont="1" applyFill="1" applyBorder="1"/>
    <xf numFmtId="43" fontId="6" fillId="4" borderId="9" xfId="2" applyFont="1" applyFill="1" applyBorder="1"/>
    <xf numFmtId="43" fontId="6" fillId="4" borderId="15" xfId="2" applyFont="1" applyFill="1" applyBorder="1"/>
    <xf numFmtId="43" fontId="8" fillId="4" borderId="9" xfId="2" applyFont="1" applyFill="1" applyBorder="1" applyAlignment="1">
      <alignment horizontal="center"/>
    </xf>
    <xf numFmtId="0" fontId="6" fillId="4" borderId="15" xfId="0" applyFont="1" applyFill="1" applyBorder="1"/>
    <xf numFmtId="0" fontId="6" fillId="4" borderId="9" xfId="0" applyFont="1" applyFill="1" applyBorder="1" applyAlignment="1">
      <alignment horizontal="center"/>
    </xf>
    <xf numFmtId="43" fontId="7" fillId="4" borderId="9" xfId="2" applyFont="1" applyFill="1" applyBorder="1" applyAlignment="1">
      <alignment horizontal="center"/>
    </xf>
    <xf numFmtId="43" fontId="5" fillId="0" borderId="15" xfId="2" applyFont="1" applyBorder="1"/>
    <xf numFmtId="43" fontId="6" fillId="0" borderId="15" xfId="2" applyFont="1" applyBorder="1" applyAlignment="1">
      <alignment horizontal="right"/>
    </xf>
    <xf numFmtId="43" fontId="6" fillId="0" borderId="16" xfId="2" applyFont="1" applyBorder="1"/>
    <xf numFmtId="43" fontId="6" fillId="0" borderId="8" xfId="0" applyNumberFormat="1" applyFont="1" applyFill="1" applyBorder="1"/>
    <xf numFmtId="0" fontId="6" fillId="0" borderId="2" xfId="0" applyFont="1" applyFill="1" applyBorder="1"/>
    <xf numFmtId="43" fontId="6" fillId="0" borderId="0" xfId="2" applyFont="1" applyFill="1" applyBorder="1"/>
    <xf numFmtId="0" fontId="6" fillId="0" borderId="0" xfId="0" applyFont="1" applyFill="1" applyBorder="1"/>
    <xf numFmtId="43" fontId="11" fillId="0" borderId="8" xfId="2" applyFont="1" applyFill="1" applyBorder="1"/>
    <xf numFmtId="43" fontId="10" fillId="0" borderId="8" xfId="2" applyFont="1" applyFill="1" applyBorder="1"/>
    <xf numFmtId="43" fontId="10" fillId="0" borderId="8" xfId="2" applyFont="1" applyFill="1" applyBorder="1" applyAlignment="1">
      <alignment horizontal="center"/>
    </xf>
    <xf numFmtId="43" fontId="5" fillId="0" borderId="0" xfId="2" applyFont="1" applyFill="1" applyBorder="1"/>
    <xf numFmtId="43" fontId="6" fillId="0" borderId="9" xfId="2" applyFont="1" applyFill="1" applyBorder="1"/>
    <xf numFmtId="0" fontId="6" fillId="0" borderId="9" xfId="0" applyFont="1" applyFill="1" applyBorder="1"/>
    <xf numFmtId="43" fontId="11" fillId="0" borderId="9" xfId="2" applyFont="1" applyFill="1" applyBorder="1"/>
    <xf numFmtId="43" fontId="11" fillId="0" borderId="9" xfId="2" applyFont="1" applyFill="1" applyBorder="1" applyAlignment="1">
      <alignment horizontal="left"/>
    </xf>
    <xf numFmtId="43" fontId="7" fillId="0" borderId="9" xfId="2" applyFont="1" applyFill="1" applyBorder="1" applyAlignment="1">
      <alignment horizontal="center"/>
    </xf>
    <xf numFmtId="43" fontId="6" fillId="5" borderId="8" xfId="2" applyFont="1" applyFill="1" applyBorder="1"/>
    <xf numFmtId="43" fontId="5" fillId="5" borderId="6" xfId="2" applyFont="1" applyFill="1" applyBorder="1"/>
    <xf numFmtId="43" fontId="6" fillId="5" borderId="3" xfId="2" applyFont="1" applyFill="1" applyBorder="1" applyAlignment="1">
      <alignment horizontal="center"/>
    </xf>
    <xf numFmtId="43" fontId="6" fillId="5" borderId="8" xfId="0" applyNumberFormat="1" applyFont="1" applyFill="1" applyBorder="1"/>
    <xf numFmtId="0" fontId="6" fillId="5" borderId="3" xfId="0" applyFont="1" applyFill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43" fontId="6" fillId="0" borderId="15" xfId="2" applyFont="1" applyFill="1" applyBorder="1" applyAlignment="1">
      <alignment horizontal="center" vertical="center"/>
    </xf>
  </cellXfs>
  <cellStyles count="3">
    <cellStyle name="Euro" xfId="1"/>
    <cellStyle name="Migliaia" xfId="2" builtinId="3"/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7"/>
  <sheetViews>
    <sheetView tabSelected="1" workbookViewId="0">
      <selection activeCell="G7" sqref="G7"/>
    </sheetView>
  </sheetViews>
  <sheetFormatPr defaultColWidth="9.140625" defaultRowHeight="15.75" x14ac:dyDescent="0.25"/>
  <cols>
    <col min="1" max="1" width="17.42578125" style="2" customWidth="1"/>
    <col min="2" max="2" width="14.5703125" style="2" bestFit="1" customWidth="1"/>
    <col min="3" max="3" width="17.140625" style="2" bestFit="1" customWidth="1"/>
    <col min="4" max="4" width="16.140625" style="2" customWidth="1"/>
    <col min="5" max="5" width="4" style="2" customWidth="1"/>
    <col min="6" max="6" width="9.140625" style="2"/>
    <col min="7" max="7" width="16" style="2" bestFit="1" customWidth="1"/>
    <col min="8" max="8" width="16.140625" style="2" customWidth="1"/>
    <col min="9" max="9" width="33" style="2" bestFit="1" customWidth="1"/>
    <col min="10" max="10" width="12.5703125" style="2" customWidth="1"/>
    <col min="11" max="11" width="14.85546875" style="2" customWidth="1"/>
    <col min="12" max="12" width="14" style="2" bestFit="1" customWidth="1"/>
    <col min="13" max="16384" width="9.140625" style="2"/>
  </cols>
  <sheetData>
    <row r="1" spans="1:9" x14ac:dyDescent="0.25">
      <c r="A1" s="61" t="s">
        <v>0</v>
      </c>
      <c r="B1" s="62"/>
      <c r="C1" s="62"/>
      <c r="D1" s="63"/>
      <c r="F1" s="64" t="s">
        <v>1</v>
      </c>
      <c r="G1" s="65"/>
      <c r="H1" s="65"/>
      <c r="I1" s="66"/>
    </row>
    <row r="2" spans="1:9" x14ac:dyDescent="0.25">
      <c r="A2" s="5" t="s">
        <v>2</v>
      </c>
      <c r="B2" s="3"/>
      <c r="C2" s="3"/>
      <c r="D2" s="4"/>
      <c r="F2" s="32"/>
      <c r="G2" s="20"/>
      <c r="H2" s="20"/>
      <c r="I2" s="28"/>
    </row>
    <row r="3" spans="1:9" x14ac:dyDescent="0.25">
      <c r="A3" s="12"/>
      <c r="B3" s="11" t="s">
        <v>3</v>
      </c>
      <c r="C3" s="11" t="s">
        <v>4</v>
      </c>
      <c r="D3" s="4"/>
      <c r="F3" s="32"/>
      <c r="G3" s="20"/>
      <c r="H3" s="20"/>
      <c r="I3" s="28"/>
    </row>
    <row r="4" spans="1:9" x14ac:dyDescent="0.25">
      <c r="A4" s="22"/>
      <c r="B4" s="18">
        <v>52087.87</v>
      </c>
      <c r="C4" s="18">
        <f>B4*32.7/100+B4-0.01</f>
        <v>69120.593490000014</v>
      </c>
      <c r="D4" s="23" t="s">
        <v>17</v>
      </c>
      <c r="E4" s="7"/>
      <c r="F4" s="33" t="s">
        <v>2</v>
      </c>
      <c r="G4" s="30" t="s">
        <v>3</v>
      </c>
      <c r="H4" s="30" t="s">
        <v>4</v>
      </c>
      <c r="I4" s="34"/>
    </row>
    <row r="5" spans="1:9" x14ac:dyDescent="0.25">
      <c r="A5" s="12"/>
      <c r="B5" s="18">
        <v>4105.53</v>
      </c>
      <c r="C5" s="18">
        <f>B5*32.7/100+B5</f>
        <v>5448.0383099999999</v>
      </c>
      <c r="D5" s="23" t="s">
        <v>18</v>
      </c>
      <c r="E5" s="7"/>
      <c r="F5" s="35"/>
      <c r="G5" s="29">
        <v>6603.7</v>
      </c>
      <c r="H5" s="29">
        <f>G5*32.7%+G5</f>
        <v>8763.1098999999995</v>
      </c>
      <c r="I5" s="36" t="s">
        <v>39</v>
      </c>
    </row>
    <row r="6" spans="1:9" x14ac:dyDescent="0.25">
      <c r="A6" s="12"/>
      <c r="B6" s="18">
        <v>2953.07</v>
      </c>
      <c r="C6" s="18">
        <f t="shared" ref="C6:C9" si="0">B6*32.7/100+B6</f>
        <v>3918.7238900000002</v>
      </c>
      <c r="D6" s="23" t="s">
        <v>19</v>
      </c>
      <c r="E6" s="7"/>
      <c r="F6" s="37"/>
      <c r="G6" s="29">
        <v>3799.7</v>
      </c>
      <c r="H6" s="29">
        <f>G6*32.7%+G6</f>
        <v>5042.2019</v>
      </c>
      <c r="I6" s="38" t="s">
        <v>40</v>
      </c>
    </row>
    <row r="7" spans="1:9" x14ac:dyDescent="0.25">
      <c r="A7" s="12"/>
      <c r="B7" s="18">
        <v>2371.6799999999998</v>
      </c>
      <c r="C7" s="18">
        <f t="shared" si="0"/>
        <v>3147.2193600000001</v>
      </c>
      <c r="D7" s="23" t="s">
        <v>20</v>
      </c>
      <c r="E7" s="7"/>
      <c r="F7" s="35"/>
      <c r="G7" s="31">
        <f>SUM(G5:G6)</f>
        <v>10403.4</v>
      </c>
      <c r="H7" s="31">
        <f>SUM(H5:H6)</f>
        <v>13805.311799999999</v>
      </c>
      <c r="I7" s="39" t="s">
        <v>25</v>
      </c>
    </row>
    <row r="8" spans="1:9" x14ac:dyDescent="0.25">
      <c r="A8" s="12"/>
      <c r="B8" s="18">
        <v>2756.96</v>
      </c>
      <c r="C8" s="18">
        <f t="shared" si="0"/>
        <v>3658.4859200000001</v>
      </c>
      <c r="D8" s="23" t="s">
        <v>21</v>
      </c>
      <c r="E8" s="7"/>
      <c r="F8" s="40" t="s">
        <v>8</v>
      </c>
      <c r="G8" s="19"/>
      <c r="H8" s="19"/>
      <c r="I8" s="27"/>
    </row>
    <row r="9" spans="1:9" x14ac:dyDescent="0.25">
      <c r="A9" s="12"/>
      <c r="B9" s="18">
        <v>3964.75</v>
      </c>
      <c r="C9" s="18">
        <f t="shared" si="0"/>
        <v>5261.22325</v>
      </c>
      <c r="D9" s="23" t="s">
        <v>22</v>
      </c>
      <c r="E9" s="7"/>
      <c r="F9" s="67" t="s">
        <v>9</v>
      </c>
      <c r="G9" s="18">
        <v>33202.29</v>
      </c>
      <c r="H9" s="18">
        <f>G9*32.7/100+G9</f>
        <v>44059.438829999999</v>
      </c>
      <c r="I9" s="51" t="s">
        <v>15</v>
      </c>
    </row>
    <row r="10" spans="1:9" x14ac:dyDescent="0.25">
      <c r="A10" s="12"/>
      <c r="B10" s="47">
        <v>12032.12</v>
      </c>
      <c r="C10" s="47">
        <f>B10*32.7/100+B10+0.001</f>
        <v>15966.624240000001</v>
      </c>
      <c r="D10" s="24" t="s">
        <v>32</v>
      </c>
      <c r="E10" s="7"/>
      <c r="F10" s="67"/>
      <c r="G10" s="18"/>
      <c r="H10" s="18">
        <f>G10*32.7/100+G10</f>
        <v>0</v>
      </c>
      <c r="I10" s="51" t="s">
        <v>10</v>
      </c>
    </row>
    <row r="11" spans="1:9" x14ac:dyDescent="0.25">
      <c r="A11" s="12"/>
      <c r="B11" s="48">
        <f>SUM(B4:B10)</f>
        <v>80271.98</v>
      </c>
      <c r="C11" s="48">
        <f>SUM(C4:C10)-0.01</f>
        <v>106520.89846000003</v>
      </c>
      <c r="D11" s="21" t="s">
        <v>24</v>
      </c>
      <c r="E11" s="7"/>
      <c r="F11" s="67"/>
      <c r="G11" s="18">
        <v>1760</v>
      </c>
      <c r="H11" s="18">
        <f>G11*32.7/100+G11</f>
        <v>2335.52</v>
      </c>
      <c r="I11" s="51" t="s">
        <v>36</v>
      </c>
    </row>
    <row r="12" spans="1:9" x14ac:dyDescent="0.25">
      <c r="A12" s="12"/>
      <c r="B12" s="46"/>
      <c r="C12" s="46"/>
      <c r="D12" s="4"/>
      <c r="E12" s="7"/>
      <c r="F12" s="67"/>
      <c r="G12" s="18">
        <v>2439.48</v>
      </c>
      <c r="H12" s="18">
        <f>G12*32.7/100+G12</f>
        <v>3237.1899600000002</v>
      </c>
      <c r="I12" s="52" t="s">
        <v>35</v>
      </c>
    </row>
    <row r="13" spans="1:9" x14ac:dyDescent="0.25">
      <c r="A13" s="13" t="s">
        <v>16</v>
      </c>
      <c r="B13" s="18"/>
      <c r="C13" s="18"/>
      <c r="D13" s="23"/>
      <c r="E13" s="7"/>
      <c r="F13" s="67"/>
      <c r="G13" s="18">
        <v>4105.53</v>
      </c>
      <c r="H13" s="18">
        <f>C5</f>
        <v>5448.0383099999999</v>
      </c>
      <c r="I13" s="53" t="s">
        <v>12</v>
      </c>
    </row>
    <row r="14" spans="1:9" x14ac:dyDescent="0.25">
      <c r="A14" s="14"/>
      <c r="B14" s="18"/>
      <c r="C14" s="18"/>
      <c r="D14" s="23"/>
      <c r="E14" s="7"/>
      <c r="F14" s="67"/>
      <c r="G14" s="18">
        <v>2371.6799999999998</v>
      </c>
      <c r="H14" s="18">
        <f>C7</f>
        <v>3147.2193600000001</v>
      </c>
      <c r="I14" s="54" t="s">
        <v>6</v>
      </c>
    </row>
    <row r="15" spans="1:9" x14ac:dyDescent="0.25">
      <c r="A15" s="14"/>
      <c r="B15" s="18"/>
      <c r="C15" s="18"/>
      <c r="D15" s="23"/>
      <c r="E15" s="7"/>
      <c r="F15" s="67"/>
      <c r="G15" s="43">
        <v>3964.75</v>
      </c>
      <c r="H15" s="43">
        <f>C9</f>
        <v>5261.22325</v>
      </c>
      <c r="I15" s="52" t="s">
        <v>22</v>
      </c>
    </row>
    <row r="16" spans="1:9" x14ac:dyDescent="0.25">
      <c r="A16" s="14"/>
      <c r="B16" s="18">
        <v>2169.73</v>
      </c>
      <c r="C16" s="18">
        <f>B16*32.7/100+B16</f>
        <v>2879.23171</v>
      </c>
      <c r="D16" s="23" t="s">
        <v>33</v>
      </c>
      <c r="E16" s="7"/>
      <c r="F16" s="67"/>
      <c r="G16" s="43">
        <v>12032.12</v>
      </c>
      <c r="H16" s="43">
        <f>C10</f>
        <v>15966.624240000001</v>
      </c>
      <c r="I16" s="52" t="s">
        <v>34</v>
      </c>
    </row>
    <row r="17" spans="1:9" x14ac:dyDescent="0.25">
      <c r="A17" s="14"/>
      <c r="B17" s="18"/>
      <c r="C17" s="18"/>
      <c r="D17" s="23"/>
      <c r="E17" s="7"/>
      <c r="F17" s="67"/>
      <c r="G17" s="48">
        <f>SUM(G9:G16)</f>
        <v>59875.850000000006</v>
      </c>
      <c r="H17" s="48">
        <f>SUM(H9:H16)</f>
        <v>79455.253949999998</v>
      </c>
      <c r="I17" s="55" t="s">
        <v>7</v>
      </c>
    </row>
    <row r="18" spans="1:9" x14ac:dyDescent="0.25">
      <c r="A18" s="12"/>
      <c r="B18" s="49">
        <f>SUM(B13:B17)</f>
        <v>2169.73</v>
      </c>
      <c r="C18" s="49">
        <f>SUM(C13:C17)</f>
        <v>2879.23171</v>
      </c>
      <c r="D18" s="21" t="s">
        <v>23</v>
      </c>
      <c r="E18" s="7"/>
      <c r="F18" s="32"/>
      <c r="G18" s="20"/>
      <c r="H18" s="20"/>
      <c r="I18" s="28"/>
    </row>
    <row r="19" spans="1:9" x14ac:dyDescent="0.25">
      <c r="A19" s="13" t="s">
        <v>11</v>
      </c>
      <c r="B19" s="45"/>
      <c r="C19" s="45"/>
      <c r="D19" s="9"/>
      <c r="E19" s="7"/>
      <c r="F19" s="67" t="s">
        <v>5</v>
      </c>
      <c r="G19" s="18">
        <v>9209.39</v>
      </c>
      <c r="H19" s="18">
        <f>G19*32.7/100+G19</f>
        <v>12220.86053</v>
      </c>
      <c r="I19" s="51" t="s">
        <v>27</v>
      </c>
    </row>
    <row r="20" spans="1:9" x14ac:dyDescent="0.25">
      <c r="A20" s="15" t="s">
        <v>13</v>
      </c>
      <c r="B20" s="45">
        <f>B11</f>
        <v>80271.98</v>
      </c>
      <c r="C20" s="45">
        <f>C11</f>
        <v>106520.89846000003</v>
      </c>
      <c r="D20" s="9"/>
      <c r="E20" s="7"/>
      <c r="F20" s="67"/>
      <c r="G20" s="18">
        <v>2953.07</v>
      </c>
      <c r="H20" s="18">
        <f>G20*32.7/100+G20</f>
        <v>3918.7238900000002</v>
      </c>
      <c r="I20" s="51" t="s">
        <v>38</v>
      </c>
    </row>
    <row r="21" spans="1:9" x14ac:dyDescent="0.25">
      <c r="A21" s="15" t="s">
        <v>14</v>
      </c>
      <c r="B21" s="45">
        <f>B18</f>
        <v>2169.73</v>
      </c>
      <c r="C21" s="45">
        <f>C18</f>
        <v>2879.23171</v>
      </c>
      <c r="D21" s="9"/>
      <c r="E21" s="7"/>
      <c r="F21" s="67"/>
      <c r="G21" s="18"/>
      <c r="H21" s="18">
        <f>G21*32.7/100+G21</f>
        <v>0</v>
      </c>
      <c r="I21" s="52" t="s">
        <v>34</v>
      </c>
    </row>
    <row r="22" spans="1:9" x14ac:dyDescent="0.25">
      <c r="A22" s="12"/>
      <c r="B22" s="50">
        <f>B20+B21</f>
        <v>82441.709999999992</v>
      </c>
      <c r="C22" s="50">
        <f>SUM(C20:C21)</f>
        <v>109400.13017000002</v>
      </c>
      <c r="D22" s="10" t="s">
        <v>28</v>
      </c>
      <c r="E22" s="7"/>
      <c r="F22" s="67"/>
      <c r="G22" s="48">
        <f>SUM(G19:G21)</f>
        <v>12162.46</v>
      </c>
      <c r="H22" s="48">
        <f>SUM(H19:H21)</f>
        <v>16139.584419999999</v>
      </c>
      <c r="I22" s="55" t="s">
        <v>26</v>
      </c>
    </row>
    <row r="23" spans="1:9" x14ac:dyDescent="0.25">
      <c r="A23" s="12"/>
      <c r="B23" s="45"/>
      <c r="C23" s="45"/>
      <c r="D23" s="8"/>
      <c r="E23" s="6"/>
      <c r="F23" s="32"/>
      <c r="G23" s="20"/>
      <c r="H23" s="20"/>
      <c r="I23" s="28"/>
    </row>
    <row r="24" spans="1:9" x14ac:dyDescent="0.25">
      <c r="A24" s="44" t="s">
        <v>29</v>
      </c>
      <c r="B24" s="45" t="s">
        <v>15</v>
      </c>
      <c r="C24" s="46"/>
      <c r="D24" s="16"/>
      <c r="E24" s="6"/>
      <c r="F24" s="40" t="s">
        <v>11</v>
      </c>
      <c r="G24" s="20"/>
      <c r="H24" s="20"/>
      <c r="I24" s="28"/>
    </row>
    <row r="25" spans="1:9" x14ac:dyDescent="0.25">
      <c r="A25" s="56">
        <v>2756.96</v>
      </c>
      <c r="B25" s="56">
        <v>33202.29</v>
      </c>
      <c r="C25" s="57">
        <f>A25+B25</f>
        <v>35959.25</v>
      </c>
      <c r="D25" s="58" t="s">
        <v>31</v>
      </c>
      <c r="E25" s="6"/>
      <c r="F25" s="41" t="s">
        <v>13</v>
      </c>
      <c r="G25" s="19">
        <f>G7</f>
        <v>10403.4</v>
      </c>
      <c r="H25" s="19">
        <f>G25*32.7/100+G25</f>
        <v>13805.311799999999</v>
      </c>
      <c r="I25" s="27" t="s">
        <v>41</v>
      </c>
    </row>
    <row r="26" spans="1:9" x14ac:dyDescent="0.25">
      <c r="A26" s="59">
        <f>A25*32.7%+A25</f>
        <v>3658.4859200000001</v>
      </c>
      <c r="B26" s="59">
        <f>B25*32.7%+B25</f>
        <v>44059.438829999999</v>
      </c>
      <c r="C26" s="57">
        <f>A26+B26</f>
        <v>47717.924749999998</v>
      </c>
      <c r="D26" s="60" t="s">
        <v>30</v>
      </c>
      <c r="E26" s="3"/>
      <c r="F26" s="41" t="s">
        <v>14</v>
      </c>
      <c r="G26" s="19">
        <f>G17+G22</f>
        <v>72038.31</v>
      </c>
      <c r="H26" s="19">
        <f>H17+H22</f>
        <v>95594.838369999998</v>
      </c>
      <c r="I26" s="27" t="s">
        <v>37</v>
      </c>
    </row>
    <row r="27" spans="1:9" ht="16.5" thickBot="1" x14ac:dyDescent="0.3">
      <c r="B27" s="17"/>
      <c r="C27" s="17"/>
      <c r="D27" s="17"/>
      <c r="E27" s="17"/>
      <c r="F27" s="42"/>
      <c r="G27" s="25">
        <f>SUM(G25:G26)</f>
        <v>82441.709999999992</v>
      </c>
      <c r="H27" s="25">
        <f>SUM(H25:H26)</f>
        <v>109400.15016999999</v>
      </c>
      <c r="I27" s="26"/>
    </row>
  </sheetData>
  <mergeCells count="4">
    <mergeCell ref="A1:D1"/>
    <mergeCell ref="F1:I1"/>
    <mergeCell ref="F19:F22"/>
    <mergeCell ref="F9:F17"/>
  </mergeCells>
  <phoneticPr fontId="4" type="noConversion"/>
  <pageMargins left="0.17" right="0.16" top="0.38" bottom="0.43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IV65536"/>
    </sheetView>
  </sheetViews>
  <sheetFormatPr defaultColWidth="13.42578125" defaultRowHeight="21" x14ac:dyDescent="0.35"/>
  <cols>
    <col min="1" max="16384" width="13.42578125" style="1"/>
  </cols>
  <sheetData/>
  <phoneticPr fontId="4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1</vt:i4>
      </vt:variant>
    </vt:vector>
  </HeadingPairs>
  <TitlesOfParts>
    <vt:vector size="4" baseType="lpstr">
      <vt:lpstr>Foglio2</vt:lpstr>
      <vt:lpstr>Foglio1</vt:lpstr>
      <vt:lpstr>Foglio3</vt:lpstr>
      <vt:lpstr>Foglio2!Area_stampa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</dc:creator>
  <cp:lastModifiedBy>Dsga</cp:lastModifiedBy>
  <cp:lastPrinted>2022-12-12T11:51:05Z</cp:lastPrinted>
  <dcterms:created xsi:type="dcterms:W3CDTF">2015-01-23T16:59:08Z</dcterms:created>
  <dcterms:modified xsi:type="dcterms:W3CDTF">2024-04-22T09:50:15Z</dcterms:modified>
</cp:coreProperties>
</file>