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Area Didattica\REGOLAMENTI - POF - PTOF\PTOF\PTOF PER ANITA\"/>
    </mc:Choice>
  </mc:AlternateContent>
  <bookViews>
    <workbookView xWindow="-105" yWindow="-105" windowWidth="23250" windowHeight="12570" activeTab="1"/>
  </bookViews>
  <sheets>
    <sheet name="NUOVE CIFRE" sheetId="2" r:id="rId1"/>
    <sheet name="PROGETTI CONTINUITA" sheetId="3" r:id="rId2"/>
    <sheet name="FIS-BONUS PER ORDINE DI SCUOLA" sheetId="4" r:id="rId3"/>
    <sheet name="INFANZIA" sheetId="6" r:id="rId4"/>
    <sheet name="PRIMARIA" sheetId="7" r:id="rId5"/>
    <sheet name="SECONDARIA" sheetId="8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8" l="1"/>
  <c r="C15" i="8" s="1"/>
  <c r="D15" i="8" s="1"/>
  <c r="G101" i="7"/>
  <c r="G103" i="7" s="1"/>
  <c r="F101" i="7"/>
  <c r="F103" i="7" s="1"/>
  <c r="G74" i="7"/>
  <c r="F74" i="7"/>
  <c r="G50" i="7"/>
  <c r="F50" i="7"/>
  <c r="I103" i="7" l="1"/>
  <c r="G27" i="7"/>
  <c r="F27" i="7"/>
  <c r="G25" i="7"/>
  <c r="F25" i="7"/>
  <c r="G26" i="7"/>
  <c r="F26" i="7"/>
  <c r="D9" i="7"/>
  <c r="C12" i="7"/>
  <c r="D11" i="7" s="1"/>
  <c r="H27" i="7" l="1"/>
  <c r="J27" i="7" s="1"/>
  <c r="H25" i="7"/>
  <c r="H26" i="7"/>
  <c r="J26" i="7" s="1"/>
  <c r="C78" i="7" s="1"/>
  <c r="D10" i="7"/>
  <c r="D12" i="7" s="1"/>
  <c r="J25" i="7" l="1"/>
  <c r="C54" i="7" s="1"/>
  <c r="D42" i="6" l="1"/>
  <c r="I38" i="6"/>
  <c r="B44" i="6" s="1"/>
  <c r="F38" i="6"/>
  <c r="C20" i="4"/>
  <c r="C47" i="6" l="1"/>
  <c r="D47" i="6" s="1"/>
  <c r="D44" i="6"/>
  <c r="C10" i="4"/>
  <c r="F9" i="4"/>
  <c r="F8" i="4"/>
  <c r="F7" i="4"/>
  <c r="F10" i="4" s="1"/>
  <c r="G44" i="3"/>
  <c r="G46" i="3" s="1"/>
  <c r="F44" i="3"/>
  <c r="F46" i="3" s="1"/>
  <c r="F48" i="3" l="1"/>
</calcChain>
</file>

<file path=xl/sharedStrings.xml><?xml version="1.0" encoding="utf-8"?>
<sst xmlns="http://schemas.openxmlformats.org/spreadsheetml/2006/main" count="223" uniqueCount="103">
  <si>
    <t>Nuovi importi da considerare</t>
  </si>
  <si>
    <t>lordo
 dipendente</t>
  </si>
  <si>
    <t>Ore di insegnamento</t>
  </si>
  <si>
    <t>Ore funzionali</t>
  </si>
  <si>
    <t>Ore eccedenti</t>
  </si>
  <si>
    <t>infanzia</t>
  </si>
  <si>
    <t>Primaria</t>
  </si>
  <si>
    <t>Secondaria</t>
  </si>
  <si>
    <t>Collaboratori scolastici</t>
  </si>
  <si>
    <t>Assistenti amministrativi</t>
  </si>
  <si>
    <t>Continuità</t>
  </si>
  <si>
    <t>Alunni coinvolti</t>
  </si>
  <si>
    <t>periodo</t>
  </si>
  <si>
    <t>Docenti coinvolti</t>
  </si>
  <si>
    <t>Ore con alunni</t>
  </si>
  <si>
    <t>Primaria Secondaria
Masone</t>
  </si>
  <si>
    <t>classi 5^A e B</t>
  </si>
  <si>
    <t>aprile-maggio</t>
  </si>
  <si>
    <t>Infanzia-Primaria
Rossiglione</t>
  </si>
  <si>
    <t>classi 5^
alunni 5 anni Infanzia</t>
  </si>
  <si>
    <t>II quadrimestrea</t>
  </si>
  <si>
    <t>Infanzia -Primaria
Campo Ligure</t>
  </si>
  <si>
    <t>Infanzia-Primaria Masone</t>
  </si>
  <si>
    <t>Sezioni scuola 
dell’infanzia e le insegnanti delle attuali classi quinte della scuola primaria di Masone</t>
  </si>
  <si>
    <t>II quadrimestre</t>
  </si>
  <si>
    <t>Un tratto di percorso 
insieme fatto di gesti fini e collaborazione
Infanzia e Primaria CampoL</t>
  </si>
  <si>
    <t>dicembre-maggio</t>
  </si>
  <si>
    <t>TOTALE</t>
  </si>
  <si>
    <t>Dividiamoli per ordine di scuola</t>
  </si>
  <si>
    <t>Infanzia: 7 sezioni</t>
  </si>
  <si>
    <t>Primaria: 1+6+5+7</t>
  </si>
  <si>
    <t>Secondaria: 3+4+5</t>
  </si>
  <si>
    <t>Dal BONUS</t>
  </si>
  <si>
    <t xml:space="preserve">Dal FIS </t>
  </si>
  <si>
    <t>FIS</t>
  </si>
  <si>
    <t>Infanzia</t>
  </si>
  <si>
    <t>Masone Primaria</t>
  </si>
  <si>
    <t>Campo Ligure Primaria</t>
  </si>
  <si>
    <t>Rossiglione Primaria</t>
  </si>
  <si>
    <t>Progetti Infanzia</t>
  </si>
  <si>
    <t>Infanzia Campo Ligure</t>
  </si>
  <si>
    <t>Ore
 con alunni</t>
  </si>
  <si>
    <t>Ore 
funzionali</t>
  </si>
  <si>
    <t>Progetto compresenza</t>
  </si>
  <si>
    <t>Sezione A e SezioneB</t>
  </si>
  <si>
    <t>Infanzia Rossiglione</t>
  </si>
  <si>
    <t>Progetto accoglienza</t>
  </si>
  <si>
    <t>1 sezione</t>
  </si>
  <si>
    <t>sett-maggio</t>
  </si>
  <si>
    <t>Infanzia Masone</t>
  </si>
  <si>
    <t>tutte le sezioni</t>
  </si>
  <si>
    <t>sett-mag</t>
  </si>
  <si>
    <t>Sono  necessari 1771 euro</t>
  </si>
  <si>
    <t>Dal FIS</t>
  </si>
  <si>
    <t>Dal FIS ho a disposizione 1173</t>
  </si>
  <si>
    <t xml:space="preserve">dal Bonus </t>
  </si>
  <si>
    <t>dal bonus</t>
  </si>
  <si>
    <t>dal Fis</t>
  </si>
  <si>
    <t>Mi restano dal Bonus</t>
  </si>
  <si>
    <t>coinvolto nei progetti</t>
  </si>
  <si>
    <t xml:space="preserve"> europer ogni docente</t>
  </si>
  <si>
    <t>ore con alunni</t>
  </si>
  <si>
    <t>FIS: suddiviso in base a n. classi</t>
  </si>
  <si>
    <t>BONUS: suddiviso in base a n docenti in OD</t>
  </si>
  <si>
    <t>Rossiglione Primaria con Tigl</t>
  </si>
  <si>
    <t>Progetti Primaria</t>
  </si>
  <si>
    <t>Natale Campo Ligure</t>
  </si>
  <si>
    <t>Natale Masone</t>
  </si>
  <si>
    <t>Progetto Territorio Rossiglione</t>
  </si>
  <si>
    <t>Primaria Masone</t>
  </si>
  <si>
    <t>Progetto Natale</t>
  </si>
  <si>
    <t>tutte le classi</t>
  </si>
  <si>
    <t>ottobre-dicembre</t>
  </si>
  <si>
    <t>BONUS: restano</t>
  </si>
  <si>
    <t>al momento della rendicontazione tutti ciò che rimane
va aggiunto qui e diviso per il numero di docenti che hanno effettivamente preso parte al progetto</t>
  </si>
  <si>
    <t>Primaria Campo Ligure</t>
  </si>
  <si>
    <t>12 docenti</t>
  </si>
  <si>
    <t>dicembre</t>
  </si>
  <si>
    <t>Primaria Rossiglione</t>
  </si>
  <si>
    <t>Un territorio da scoprire</t>
  </si>
  <si>
    <t>Al momento della rendicontazione, eventuali avanzi dovuti a ore non rendicontate, vanno distribuiti tra i docenti che hanno rendicontato 
per avvicinarsi il più possibile a quanto richiesto in avvio (5 ore a testa con alunni, 3 ore a testa senza alunni)</t>
  </si>
  <si>
    <t>IL FIS su Rossiglione: 1173 euro è preso dalla parte Aree a rischio</t>
  </si>
  <si>
    <t>(aree a rischio)</t>
  </si>
  <si>
    <t>BONUS</t>
  </si>
  <si>
    <t xml:space="preserve">FIS </t>
  </si>
  <si>
    <t>Progetto inglese</t>
  </si>
  <si>
    <t>15 ore con alunni</t>
  </si>
  <si>
    <t>Restano</t>
  </si>
  <si>
    <t>di questi 2011: 287 sono da Progetto
Aree a rischio</t>
  </si>
  <si>
    <t>PROGETTO SOSTITUZIONI</t>
  </si>
  <si>
    <t>Scuola Secondaria di I grado</t>
  </si>
  <si>
    <t>TUTTE LE ORE RICHIESTE 
SONO STATE AUTORIZZATE E RETRIBUITE CON IL FIS</t>
  </si>
  <si>
    <t>PROGETTI INFANZIA: tutte le ore richieste sono state autorizzate e verranno retribuite in parte con il FIS
(ore in giallo), in parte con il BONUS docenti (ore in verde); ciò che resta del bonus docenti per l'Infanzia verrà assegnato - al momento della rendicontazione - attraverso suddivisione tra docenti che hanno effettivamente preso parte al progetto</t>
  </si>
  <si>
    <t xml:space="preserve">Primaria: tutte le ore richieste dalla Primaria di Masone e di Campo Ligure sono autorizzate e retribuite in parte con il FIS e in parte con il bonus docenti.
Rossiglione aveva richiesto - per ogni docente, 5 ore con alunni e 3 senza alunni. Non tutte le ore richieste sono state autorizzate (vedi prospetto) nonostante utilizzo FIS e BONUS. La parte retribuita con il FIS è presa dall'Assegnazione per Aree interne.
</t>
  </si>
  <si>
    <t>Spazio alla matematica</t>
  </si>
  <si>
    <t>Corso B</t>
  </si>
  <si>
    <t>Clil scienze</t>
  </si>
  <si>
    <t>dicembre-aprile</t>
  </si>
  <si>
    <t>NON AUTORIZZATI</t>
  </si>
  <si>
    <t>Non sono stati presi in considerazione i progetti Spazio alla matematica e Clil scienze</t>
  </si>
  <si>
    <r>
      <t xml:space="preserve">37 ore per sostituzioni;
</t>
    </r>
    <r>
      <rPr>
        <sz val="11"/>
        <color rgb="FFFF0000"/>
        <rFont val="Calibri"/>
        <family val="2"/>
        <scheme val="minor"/>
      </rPr>
      <t>7 di queste sono pagate con fondi Areea rischio</t>
    </r>
  </si>
  <si>
    <t>ore autorizzate</t>
  </si>
  <si>
    <t>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</si>
</sst>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sz val="11"/>
      <name val="Calibri"/>
      <family val="2"/>
      <scheme val="minor"/>
    </font>
    <font>
      <strike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0" xfId="0" applyAlignment="1">
      <alignment wrapText="1"/>
    </xf>
    <xf numFmtId="0" fontId="0" fillId="2" borderId="0" xfId="0" applyFill="1"/>
    <xf numFmtId="0" fontId="0" fillId="0" borderId="0" xfId="0" applyAlignment="1">
      <alignment vertical="top"/>
    </xf>
    <xf numFmtId="0" fontId="0" fillId="0" borderId="2" xfId="0" applyBorder="1" applyAlignment="1">
      <alignment vertical="top"/>
    </xf>
    <xf numFmtId="0" fontId="0" fillId="0" borderId="2" xfId="0" applyBorder="1" applyAlignment="1">
      <alignment vertical="top" wrapText="1"/>
    </xf>
    <xf numFmtId="0" fontId="0" fillId="0" borderId="5" xfId="0" applyBorder="1"/>
    <xf numFmtId="0" fontId="0" fillId="0" borderId="4" xfId="0" applyBorder="1"/>
    <xf numFmtId="0" fontId="0" fillId="0" borderId="6" xfId="0" applyBorder="1"/>
    <xf numFmtId="0" fontId="2" fillId="0" borderId="7" xfId="0" applyFont="1" applyBorder="1" applyAlignment="1">
      <alignment vertical="top"/>
    </xf>
    <xf numFmtId="0" fontId="0" fillId="0" borderId="8" xfId="0" applyBorder="1" applyAlignment="1">
      <alignment vertical="top"/>
    </xf>
    <xf numFmtId="0" fontId="0" fillId="0" borderId="9" xfId="0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0" fillId="0" borderId="11" xfId="0" applyBorder="1"/>
    <xf numFmtId="0" fontId="0" fillId="2" borderId="3" xfId="0" applyFill="1" applyBorder="1"/>
    <xf numFmtId="17" fontId="0" fillId="0" borderId="2" xfId="0" applyNumberFormat="1" applyBorder="1"/>
    <xf numFmtId="0" fontId="3" fillId="0" borderId="3" xfId="0" applyFont="1" applyBorder="1" applyAlignment="1">
      <alignment wrapText="1"/>
    </xf>
    <xf numFmtId="0" fontId="3" fillId="0" borderId="3" xfId="0" applyFont="1" applyBorder="1"/>
    <xf numFmtId="0" fontId="2" fillId="0" borderId="0" xfId="0" applyFont="1"/>
    <xf numFmtId="0" fontId="2" fillId="0" borderId="3" xfId="0" applyFont="1" applyBorder="1"/>
    <xf numFmtId="0" fontId="0" fillId="0" borderId="3" xfId="0" applyBorder="1" applyAlignment="1">
      <alignment wrapText="1"/>
    </xf>
    <xf numFmtId="0" fontId="0" fillId="0" borderId="2" xfId="0" applyBorder="1" applyAlignment="1">
      <alignment wrapText="1"/>
    </xf>
    <xf numFmtId="0" fontId="0" fillId="3" borderId="0" xfId="0" applyFill="1"/>
    <xf numFmtId="0" fontId="0" fillId="2" borderId="5" xfId="0" applyFill="1" applyBorder="1"/>
    <xf numFmtId="0" fontId="0" fillId="2" borderId="12" xfId="0" applyFill="1" applyBorder="1"/>
    <xf numFmtId="0" fontId="0" fillId="3" borderId="5" xfId="0" applyFill="1" applyBorder="1"/>
    <xf numFmtId="0" fontId="0" fillId="2" borderId="2" xfId="0" applyFill="1" applyBorder="1"/>
    <xf numFmtId="0" fontId="0" fillId="3" borderId="2" xfId="0" applyFill="1" applyBorder="1"/>
    <xf numFmtId="0" fontId="0" fillId="4" borderId="2" xfId="0" applyFill="1" applyBorder="1"/>
    <xf numFmtId="0" fontId="4" fillId="0" borderId="3" xfId="0" applyFont="1" applyBorder="1"/>
    <xf numFmtId="0" fontId="1" fillId="0" borderId="0" xfId="0" applyFont="1"/>
    <xf numFmtId="0" fontId="5" fillId="0" borderId="3" xfId="0" applyFont="1" applyBorder="1"/>
    <xf numFmtId="0" fontId="5" fillId="3" borderId="2" xfId="0" applyFont="1" applyFill="1" applyBorder="1"/>
    <xf numFmtId="0" fontId="0" fillId="3" borderId="2" xfId="0" applyFill="1" applyBorder="1" applyAlignment="1">
      <alignment vertical="top"/>
    </xf>
    <xf numFmtId="0" fontId="5" fillId="0" borderId="2" xfId="0" applyFont="1" applyBorder="1"/>
    <xf numFmtId="0" fontId="5" fillId="2" borderId="11" xfId="0" applyFont="1" applyFill="1" applyBorder="1"/>
    <xf numFmtId="0" fontId="5" fillId="2" borderId="5" xfId="0" applyFont="1" applyFill="1" applyBorder="1"/>
    <xf numFmtId="0" fontId="5" fillId="3" borderId="11" xfId="0" applyFont="1" applyFill="1" applyBorder="1"/>
    <xf numFmtId="0" fontId="5" fillId="3" borderId="5" xfId="0" applyFont="1" applyFill="1" applyBorder="1"/>
    <xf numFmtId="0" fontId="0" fillId="2" borderId="0" xfId="0" applyFill="1" applyAlignment="1">
      <alignment vertical="top"/>
    </xf>
    <xf numFmtId="0" fontId="0" fillId="2" borderId="0" xfId="0" applyFill="1" applyAlignment="1">
      <alignment vertical="top" wrapText="1"/>
    </xf>
    <xf numFmtId="0" fontId="0" fillId="2" borderId="0" xfId="0" applyFill="1" applyAlignment="1">
      <alignment wrapText="1"/>
    </xf>
    <xf numFmtId="0" fontId="6" fillId="0" borderId="2" xfId="0" applyFont="1" applyBorder="1"/>
    <xf numFmtId="0" fontId="0" fillId="0" borderId="13" xfId="0" applyBorder="1" applyAlignment="1">
      <alignment horizontal="left" vertical="top" wrapText="1"/>
    </xf>
    <xf numFmtId="0" fontId="0" fillId="0" borderId="14" xfId="0" applyBorder="1" applyAlignment="1">
      <alignment horizontal="left" vertical="top"/>
    </xf>
    <xf numFmtId="0" fontId="0" fillId="0" borderId="15" xfId="0" applyBorder="1" applyAlignment="1">
      <alignment horizontal="left" vertical="top"/>
    </xf>
    <xf numFmtId="0" fontId="0" fillId="0" borderId="2" xfId="0" applyBorder="1" applyAlignment="1">
      <alignment horizontal="left" vertical="top" wrapText="1"/>
    </xf>
    <xf numFmtId="0" fontId="0" fillId="0" borderId="2" xfId="0" applyBorder="1" applyAlignment="1">
      <alignment horizontal="left" vertical="top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3" fillId="0" borderId="2" xfId="0" applyFont="1" applyBorder="1" applyAlignment="1">
      <alignment horizontal="left" vertical="top"/>
    </xf>
    <xf numFmtId="0" fontId="0" fillId="0" borderId="0" xfId="0" applyAlignment="1">
      <alignment horizontal="left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14"/>
  <sheetViews>
    <sheetView workbookViewId="0">
      <selection activeCell="F11" sqref="F11"/>
    </sheetView>
  </sheetViews>
  <sheetFormatPr defaultRowHeight="15" x14ac:dyDescent="0.25"/>
  <cols>
    <col min="2" max="2" width="27.5703125" customWidth="1"/>
  </cols>
  <sheetData>
    <row r="3" spans="2:3" ht="60" x14ac:dyDescent="0.25">
      <c r="B3" t="s">
        <v>0</v>
      </c>
      <c r="C3" s="4" t="s">
        <v>1</v>
      </c>
    </row>
    <row r="5" spans="2:3" x14ac:dyDescent="0.25">
      <c r="B5" s="5" t="s">
        <v>2</v>
      </c>
      <c r="C5" s="5">
        <v>38.5</v>
      </c>
    </row>
    <row r="6" spans="2:3" x14ac:dyDescent="0.25">
      <c r="B6" s="5" t="s">
        <v>3</v>
      </c>
      <c r="C6" s="5">
        <v>19.25</v>
      </c>
    </row>
    <row r="7" spans="2:3" x14ac:dyDescent="0.25">
      <c r="B7" t="s">
        <v>4</v>
      </c>
    </row>
    <row r="8" spans="2:3" x14ac:dyDescent="0.25">
      <c r="B8" t="s">
        <v>5</v>
      </c>
      <c r="C8">
        <v>19.350000000000001</v>
      </c>
    </row>
    <row r="9" spans="2:3" x14ac:dyDescent="0.25">
      <c r="B9" t="s">
        <v>6</v>
      </c>
      <c r="C9">
        <v>20.02</v>
      </c>
    </row>
    <row r="10" spans="2:3" x14ac:dyDescent="0.25">
      <c r="B10" t="s">
        <v>7</v>
      </c>
      <c r="C10">
        <v>29.08</v>
      </c>
    </row>
    <row r="13" spans="2:3" x14ac:dyDescent="0.25">
      <c r="B13" t="s">
        <v>8</v>
      </c>
      <c r="C13">
        <v>13.75</v>
      </c>
    </row>
    <row r="14" spans="2:3" x14ac:dyDescent="0.25">
      <c r="B14" t="s">
        <v>9</v>
      </c>
      <c r="C14">
        <v>15.95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49"/>
  <sheetViews>
    <sheetView tabSelected="1" workbookViewId="0">
      <selection activeCell="B2" sqref="B2"/>
    </sheetView>
  </sheetViews>
  <sheetFormatPr defaultRowHeight="15" x14ac:dyDescent="0.25"/>
  <cols>
    <col min="2" max="2" width="26.28515625" customWidth="1"/>
    <col min="3" max="3" width="20.42578125" customWidth="1"/>
    <col min="4" max="4" width="15.140625" customWidth="1"/>
    <col min="5" max="5" width="16.5703125" customWidth="1"/>
    <col min="6" max="6" width="17.7109375" customWidth="1"/>
    <col min="7" max="7" width="16.140625" customWidth="1"/>
  </cols>
  <sheetData>
    <row r="1" spans="2:7" ht="17.45" customHeight="1" x14ac:dyDescent="0.25"/>
    <row r="2" spans="2:7" ht="45" x14ac:dyDescent="0.25">
      <c r="B2" s="44" t="s">
        <v>91</v>
      </c>
    </row>
    <row r="5" spans="2:7" x14ac:dyDescent="0.25">
      <c r="B5" s="2" t="s">
        <v>10</v>
      </c>
      <c r="C5" s="2" t="s">
        <v>11</v>
      </c>
      <c r="D5" s="2" t="s">
        <v>12</v>
      </c>
      <c r="E5" s="2" t="s">
        <v>13</v>
      </c>
      <c r="F5" s="2" t="s">
        <v>14</v>
      </c>
      <c r="G5" s="2" t="s">
        <v>3</v>
      </c>
    </row>
    <row r="6" spans="2:7" x14ac:dyDescent="0.25">
      <c r="B6" s="2"/>
      <c r="C6" s="2"/>
      <c r="D6" s="2"/>
      <c r="E6" s="2"/>
      <c r="F6" s="2"/>
      <c r="G6" s="2"/>
    </row>
    <row r="7" spans="2:7" x14ac:dyDescent="0.25">
      <c r="B7" s="2" t="s">
        <v>15</v>
      </c>
      <c r="C7" s="2" t="s">
        <v>16</v>
      </c>
      <c r="D7" s="2" t="s">
        <v>17</v>
      </c>
      <c r="E7" s="2" t="s">
        <v>102</v>
      </c>
      <c r="F7" s="2">
        <v>4</v>
      </c>
      <c r="G7" s="2">
        <v>2</v>
      </c>
    </row>
    <row r="8" spans="2:7" x14ac:dyDescent="0.25">
      <c r="B8" s="2"/>
      <c r="C8" s="2"/>
      <c r="D8" s="2"/>
      <c r="E8" s="2" t="s">
        <v>102</v>
      </c>
      <c r="F8" s="2">
        <v>4</v>
      </c>
      <c r="G8" s="2">
        <v>2</v>
      </c>
    </row>
    <row r="9" spans="2:7" x14ac:dyDescent="0.25">
      <c r="B9" s="2"/>
      <c r="C9" s="2"/>
      <c r="D9" s="2"/>
      <c r="E9" s="2" t="s">
        <v>102</v>
      </c>
      <c r="F9" s="2">
        <v>4</v>
      </c>
      <c r="G9" s="2">
        <v>2</v>
      </c>
    </row>
    <row r="10" spans="2:7" x14ac:dyDescent="0.25">
      <c r="B10" s="2"/>
      <c r="C10" s="2"/>
      <c r="D10" s="2"/>
      <c r="E10" s="2" t="s">
        <v>102</v>
      </c>
      <c r="F10" s="2">
        <v>4</v>
      </c>
      <c r="G10" s="2">
        <v>2</v>
      </c>
    </row>
    <row r="11" spans="2:7" x14ac:dyDescent="0.25">
      <c r="B11" s="2"/>
      <c r="C11" s="2"/>
      <c r="D11" s="2"/>
      <c r="E11" s="2" t="s">
        <v>102</v>
      </c>
      <c r="F11" s="2"/>
      <c r="G11" s="2">
        <v>2</v>
      </c>
    </row>
    <row r="12" spans="2:7" x14ac:dyDescent="0.25">
      <c r="B12" s="2"/>
      <c r="C12" s="2"/>
      <c r="D12" s="2"/>
      <c r="E12" s="2" t="s">
        <v>102</v>
      </c>
      <c r="F12" s="2"/>
      <c r="G12" s="2">
        <v>2</v>
      </c>
    </row>
    <row r="13" spans="2:7" x14ac:dyDescent="0.25">
      <c r="B13" s="2"/>
      <c r="C13" s="2"/>
      <c r="D13" s="2"/>
      <c r="E13" s="2" t="s">
        <v>102</v>
      </c>
      <c r="F13" s="2"/>
      <c r="G13" s="2">
        <v>2</v>
      </c>
    </row>
    <row r="14" spans="2:7" x14ac:dyDescent="0.25">
      <c r="B14" s="2"/>
      <c r="C14" s="2"/>
      <c r="D14" s="2"/>
      <c r="E14" s="2" t="s">
        <v>102</v>
      </c>
      <c r="F14" s="2"/>
      <c r="G14" s="2">
        <v>2</v>
      </c>
    </row>
    <row r="15" spans="2:7" x14ac:dyDescent="0.25">
      <c r="B15" s="2"/>
      <c r="C15" s="2"/>
      <c r="D15" s="2"/>
      <c r="E15" s="2" t="s">
        <v>102</v>
      </c>
      <c r="F15" s="2"/>
      <c r="G15" s="2">
        <v>2</v>
      </c>
    </row>
    <row r="16" spans="2:7" x14ac:dyDescent="0.25">
      <c r="B16" s="2"/>
      <c r="C16" s="2"/>
      <c r="D16" s="2"/>
      <c r="E16" s="2" t="s">
        <v>102</v>
      </c>
      <c r="F16" s="2"/>
      <c r="G16" s="2">
        <v>2</v>
      </c>
    </row>
    <row r="17" spans="2:7" x14ac:dyDescent="0.25">
      <c r="B17" s="2"/>
      <c r="C17" s="2"/>
      <c r="D17" s="2"/>
      <c r="E17" s="2" t="s">
        <v>102</v>
      </c>
      <c r="F17" s="2"/>
      <c r="G17" s="2">
        <v>2</v>
      </c>
    </row>
    <row r="18" spans="2:7" x14ac:dyDescent="0.25">
      <c r="B18" s="2"/>
      <c r="C18" s="2"/>
      <c r="D18" s="2"/>
      <c r="E18" s="2"/>
      <c r="F18" s="2"/>
      <c r="G18" s="2"/>
    </row>
    <row r="19" spans="2:7" x14ac:dyDescent="0.25">
      <c r="B19" s="2"/>
      <c r="C19" s="2"/>
      <c r="D19" s="2"/>
      <c r="E19" s="2"/>
      <c r="F19" s="2"/>
      <c r="G19" s="2"/>
    </row>
    <row r="20" spans="2:7" x14ac:dyDescent="0.25">
      <c r="B20" s="2" t="s">
        <v>18</v>
      </c>
      <c r="C20" s="2" t="s">
        <v>19</v>
      </c>
      <c r="D20" s="2" t="s">
        <v>20</v>
      </c>
      <c r="E20" s="2" t="s">
        <v>102</v>
      </c>
      <c r="F20" s="2">
        <v>4</v>
      </c>
      <c r="G20" s="2">
        <v>2</v>
      </c>
    </row>
    <row r="21" spans="2:7" x14ac:dyDescent="0.25">
      <c r="B21" s="2"/>
      <c r="C21" s="2"/>
      <c r="D21" s="2"/>
      <c r="E21" s="2" t="s">
        <v>102</v>
      </c>
      <c r="F21" s="2">
        <v>4</v>
      </c>
      <c r="G21" s="2">
        <v>2</v>
      </c>
    </row>
    <row r="22" spans="2:7" x14ac:dyDescent="0.25">
      <c r="B22" s="2"/>
      <c r="C22" s="2"/>
      <c r="D22" s="2"/>
      <c r="E22" s="2" t="s">
        <v>102</v>
      </c>
      <c r="F22" s="2">
        <v>4</v>
      </c>
      <c r="G22" s="2">
        <v>2</v>
      </c>
    </row>
    <row r="23" spans="2:7" x14ac:dyDescent="0.25">
      <c r="B23" s="2"/>
      <c r="C23" s="2"/>
      <c r="D23" s="2"/>
      <c r="E23" s="2"/>
      <c r="F23" s="2"/>
      <c r="G23" s="2"/>
    </row>
    <row r="24" spans="2:7" x14ac:dyDescent="0.25">
      <c r="B24" s="2" t="s">
        <v>21</v>
      </c>
      <c r="C24" s="2"/>
      <c r="D24" s="2"/>
      <c r="E24" s="2"/>
      <c r="F24" s="2"/>
      <c r="G24" s="2"/>
    </row>
    <row r="25" spans="2:7" x14ac:dyDescent="0.25">
      <c r="B25" s="2"/>
      <c r="C25" s="2"/>
      <c r="D25" s="2"/>
      <c r="E25" s="2"/>
      <c r="F25" s="2"/>
      <c r="G25" s="2"/>
    </row>
    <row r="26" spans="2:7" x14ac:dyDescent="0.25">
      <c r="B26" s="2"/>
      <c r="C26" s="2"/>
      <c r="D26" s="2"/>
      <c r="E26" s="2"/>
      <c r="F26" s="2"/>
      <c r="G26" s="2"/>
    </row>
    <row r="27" spans="2:7" x14ac:dyDescent="0.25">
      <c r="B27" s="2" t="s">
        <v>22</v>
      </c>
      <c r="C27" s="2" t="s">
        <v>23</v>
      </c>
      <c r="D27" s="2" t="s">
        <v>24</v>
      </c>
      <c r="E27" s="2" t="s">
        <v>102</v>
      </c>
      <c r="F27" s="2">
        <v>2</v>
      </c>
      <c r="G27" s="2">
        <v>4</v>
      </c>
    </row>
    <row r="28" spans="2:7" x14ac:dyDescent="0.25">
      <c r="B28" s="2"/>
      <c r="C28" s="2"/>
      <c r="D28" s="2"/>
      <c r="E28" s="2" t="s">
        <v>102</v>
      </c>
      <c r="F28" s="2">
        <v>2</v>
      </c>
      <c r="G28" s="2">
        <v>4</v>
      </c>
    </row>
    <row r="29" spans="2:7" x14ac:dyDescent="0.25">
      <c r="B29" s="2"/>
      <c r="C29" s="2"/>
      <c r="D29" s="2"/>
      <c r="E29" s="2" t="s">
        <v>102</v>
      </c>
      <c r="F29" s="2">
        <v>2</v>
      </c>
      <c r="G29" s="2">
        <v>4</v>
      </c>
    </row>
    <row r="30" spans="2:7" x14ac:dyDescent="0.25">
      <c r="B30" s="2"/>
      <c r="C30" s="2"/>
      <c r="D30" s="2"/>
      <c r="E30" s="2" t="s">
        <v>102</v>
      </c>
      <c r="F30" s="2">
        <v>2</v>
      </c>
      <c r="G30" s="2">
        <v>4</v>
      </c>
    </row>
    <row r="31" spans="2:7" x14ac:dyDescent="0.25">
      <c r="B31" s="2"/>
      <c r="C31" s="2"/>
      <c r="D31" s="2"/>
      <c r="E31" s="2" t="s">
        <v>102</v>
      </c>
      <c r="F31" s="2">
        <v>2</v>
      </c>
      <c r="G31" s="2">
        <v>4</v>
      </c>
    </row>
    <row r="32" spans="2:7" x14ac:dyDescent="0.25">
      <c r="B32" s="2"/>
      <c r="C32" s="2"/>
      <c r="D32" s="2"/>
      <c r="E32" s="2" t="s">
        <v>102</v>
      </c>
      <c r="F32" s="2">
        <v>5</v>
      </c>
      <c r="G32" s="2">
        <v>4</v>
      </c>
    </row>
    <row r="33" spans="2:7" x14ac:dyDescent="0.25">
      <c r="B33" s="2"/>
      <c r="C33" s="2"/>
      <c r="D33" s="2"/>
      <c r="E33" s="2" t="s">
        <v>102</v>
      </c>
      <c r="F33" s="2">
        <v>5</v>
      </c>
      <c r="G33" s="2">
        <v>4</v>
      </c>
    </row>
    <row r="34" spans="2:7" x14ac:dyDescent="0.25">
      <c r="B34" s="2"/>
      <c r="C34" s="2"/>
      <c r="D34" s="2"/>
      <c r="E34" s="2" t="s">
        <v>102</v>
      </c>
      <c r="F34" s="2">
        <v>5</v>
      </c>
      <c r="G34" s="2">
        <v>4</v>
      </c>
    </row>
    <row r="35" spans="2:7" x14ac:dyDescent="0.25">
      <c r="B35" s="2"/>
      <c r="C35" s="2"/>
      <c r="D35" s="2"/>
      <c r="E35" s="2" t="s">
        <v>102</v>
      </c>
      <c r="F35" s="2">
        <v>5</v>
      </c>
      <c r="G35" s="2">
        <v>4</v>
      </c>
    </row>
    <row r="36" spans="2:7" x14ac:dyDescent="0.25">
      <c r="B36" s="2"/>
      <c r="C36" s="2"/>
      <c r="D36" s="2"/>
      <c r="E36" s="2" t="s">
        <v>102</v>
      </c>
      <c r="F36" s="2">
        <v>0</v>
      </c>
      <c r="G36" s="2">
        <v>4</v>
      </c>
    </row>
    <row r="37" spans="2:7" x14ac:dyDescent="0.25">
      <c r="B37" s="2"/>
      <c r="C37" s="2"/>
      <c r="D37" s="2"/>
      <c r="E37" s="2"/>
      <c r="F37" s="2"/>
      <c r="G37" s="2"/>
    </row>
    <row r="38" spans="2:7" x14ac:dyDescent="0.25">
      <c r="B38" s="2" t="s">
        <v>25</v>
      </c>
      <c r="C38" s="2"/>
      <c r="D38" s="2" t="s">
        <v>26</v>
      </c>
      <c r="E38" s="2" t="s">
        <v>102</v>
      </c>
      <c r="F38" s="2">
        <v>6</v>
      </c>
      <c r="G38" s="2">
        <v>6</v>
      </c>
    </row>
    <row r="39" spans="2:7" x14ac:dyDescent="0.25">
      <c r="B39" s="2"/>
      <c r="C39" s="2"/>
      <c r="D39" s="2"/>
      <c r="E39" s="2" t="s">
        <v>102</v>
      </c>
      <c r="F39" s="2">
        <v>6</v>
      </c>
      <c r="G39" s="2">
        <v>6</v>
      </c>
    </row>
    <row r="40" spans="2:7" x14ac:dyDescent="0.25">
      <c r="B40" s="2"/>
      <c r="C40" s="2"/>
      <c r="D40" s="2"/>
      <c r="E40" s="2" t="s">
        <v>102</v>
      </c>
      <c r="F40" s="2">
        <v>6</v>
      </c>
      <c r="G40" s="2">
        <v>6</v>
      </c>
    </row>
    <row r="41" spans="2:7" x14ac:dyDescent="0.25">
      <c r="B41" s="2"/>
      <c r="C41" s="2"/>
      <c r="D41" s="2"/>
      <c r="E41" s="2" t="s">
        <v>102</v>
      </c>
      <c r="F41" s="2">
        <v>6</v>
      </c>
      <c r="G41" s="2"/>
    </row>
    <row r="42" spans="2:7" x14ac:dyDescent="0.25">
      <c r="B42" s="2"/>
      <c r="C42" s="2"/>
      <c r="D42" s="2"/>
      <c r="E42" s="2"/>
      <c r="F42" s="2"/>
      <c r="G42" s="2"/>
    </row>
    <row r="43" spans="2:7" x14ac:dyDescent="0.25">
      <c r="B43" s="2"/>
      <c r="C43" s="2"/>
      <c r="D43" s="2"/>
      <c r="E43" s="2"/>
      <c r="F43" s="2"/>
      <c r="G43" s="2"/>
    </row>
    <row r="44" spans="2:7" x14ac:dyDescent="0.25">
      <c r="B44" s="2"/>
      <c r="C44" s="2"/>
      <c r="D44" s="2"/>
      <c r="E44" s="2"/>
      <c r="F44" s="2">
        <f>SUM(F7:F43)</f>
        <v>82</v>
      </c>
      <c r="G44" s="2">
        <f>SUM(G7:G43)</f>
        <v>86</v>
      </c>
    </row>
    <row r="45" spans="2:7" x14ac:dyDescent="0.25">
      <c r="B45" s="2"/>
      <c r="C45" s="2"/>
      <c r="D45" s="2"/>
      <c r="E45" s="2"/>
      <c r="F45" s="2"/>
      <c r="G45" s="2"/>
    </row>
    <row r="46" spans="2:7" x14ac:dyDescent="0.25">
      <c r="B46" s="2"/>
      <c r="C46" s="2"/>
      <c r="D46" s="2"/>
      <c r="E46" s="2"/>
      <c r="F46" s="2">
        <f>F44*38.5</f>
        <v>3157</v>
      </c>
      <c r="G46" s="2">
        <f>G44*19.5</f>
        <v>1677</v>
      </c>
    </row>
    <row r="47" spans="2:7" x14ac:dyDescent="0.25">
      <c r="B47" s="2"/>
      <c r="C47" s="2"/>
      <c r="D47" s="2"/>
      <c r="E47" s="2"/>
      <c r="F47" s="2"/>
      <c r="G47" s="2"/>
    </row>
    <row r="48" spans="2:7" x14ac:dyDescent="0.25">
      <c r="B48" s="2"/>
      <c r="C48" s="2"/>
      <c r="D48" s="2"/>
      <c r="E48" s="2" t="s">
        <v>27</v>
      </c>
      <c r="F48" s="2">
        <f>F46+G46</f>
        <v>4834</v>
      </c>
      <c r="G48" s="2"/>
    </row>
    <row r="49" spans="2:7" x14ac:dyDescent="0.25">
      <c r="B49" s="2"/>
      <c r="C49" s="2"/>
      <c r="D49" s="2"/>
      <c r="E49" s="2"/>
      <c r="F49" s="2"/>
      <c r="G49" s="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24"/>
  <sheetViews>
    <sheetView workbookViewId="0">
      <selection activeCell="F9" sqref="F9"/>
    </sheetView>
  </sheetViews>
  <sheetFormatPr defaultRowHeight="15" x14ac:dyDescent="0.25"/>
  <cols>
    <col min="2" max="2" width="36.42578125" customWidth="1"/>
  </cols>
  <sheetData>
    <row r="3" spans="2:6" x14ac:dyDescent="0.25">
      <c r="B3" t="s">
        <v>84</v>
      </c>
    </row>
    <row r="4" spans="2:6" ht="15.75" thickBot="1" x14ac:dyDescent="0.3"/>
    <row r="5" spans="2:6" ht="15.75" thickBot="1" x14ac:dyDescent="0.3">
      <c r="B5" s="9" t="s">
        <v>28</v>
      </c>
      <c r="C5" s="1">
        <v>6371</v>
      </c>
      <c r="D5" s="10"/>
      <c r="E5" s="2"/>
      <c r="F5" s="2"/>
    </row>
    <row r="6" spans="2:6" x14ac:dyDescent="0.25">
      <c r="B6" s="2"/>
      <c r="C6" s="11"/>
      <c r="D6" s="2"/>
      <c r="E6" s="2"/>
      <c r="F6" s="2"/>
    </row>
    <row r="7" spans="2:6" x14ac:dyDescent="0.25">
      <c r="B7" s="2" t="s">
        <v>29</v>
      </c>
      <c r="C7" s="2">
        <v>7</v>
      </c>
      <c r="D7" s="2"/>
      <c r="E7" s="2"/>
      <c r="F7" s="2">
        <f>(C5/38)*7</f>
        <v>1173.6052631578948</v>
      </c>
    </row>
    <row r="8" spans="2:6" x14ac:dyDescent="0.25">
      <c r="B8" s="2" t="s">
        <v>30</v>
      </c>
      <c r="C8" s="2">
        <v>19</v>
      </c>
      <c r="D8" s="2"/>
      <c r="E8" s="2"/>
      <c r="F8" s="2">
        <f>(C5/38)*19</f>
        <v>3185.5</v>
      </c>
    </row>
    <row r="9" spans="2:6" x14ac:dyDescent="0.25">
      <c r="B9" s="2" t="s">
        <v>31</v>
      </c>
      <c r="C9" s="2">
        <v>12</v>
      </c>
      <c r="D9" s="2"/>
      <c r="E9" s="2"/>
      <c r="F9" s="2">
        <f>(C5/38)*12</f>
        <v>2011.8947368421054</v>
      </c>
    </row>
    <row r="10" spans="2:6" x14ac:dyDescent="0.25">
      <c r="B10" s="2"/>
      <c r="C10" s="2">
        <f>SUM(C7:C9)</f>
        <v>38</v>
      </c>
      <c r="D10" s="2"/>
      <c r="E10" s="2"/>
      <c r="F10" s="2">
        <f>SUM(F7:F9)</f>
        <v>6371</v>
      </c>
    </row>
    <row r="12" spans="2:6" x14ac:dyDescent="0.25">
      <c r="B12" t="s">
        <v>83</v>
      </c>
    </row>
    <row r="14" spans="2:6" x14ac:dyDescent="0.25">
      <c r="B14" s="2" t="s">
        <v>35</v>
      </c>
      <c r="C14" s="2">
        <v>1931</v>
      </c>
    </row>
    <row r="15" spans="2:6" x14ac:dyDescent="0.25">
      <c r="B15" s="2" t="s">
        <v>36</v>
      </c>
      <c r="C15" s="2">
        <v>1762</v>
      </c>
    </row>
    <row r="16" spans="2:6" x14ac:dyDescent="0.25">
      <c r="B16" s="2" t="s">
        <v>37</v>
      </c>
      <c r="C16" s="2">
        <v>1027</v>
      </c>
    </row>
    <row r="17" spans="2:3" x14ac:dyDescent="0.25">
      <c r="B17" s="2" t="s">
        <v>38</v>
      </c>
      <c r="C17" s="2">
        <v>1174</v>
      </c>
    </row>
    <row r="18" spans="2:3" x14ac:dyDescent="0.25">
      <c r="B18" s="2" t="s">
        <v>7</v>
      </c>
      <c r="C18" s="2">
        <v>2948</v>
      </c>
    </row>
    <row r="19" spans="2:3" x14ac:dyDescent="0.25">
      <c r="B19" s="2"/>
      <c r="C19" s="2"/>
    </row>
    <row r="20" spans="2:3" x14ac:dyDescent="0.25">
      <c r="B20" s="2"/>
      <c r="C20" s="2">
        <f>SUM(C14:C19)</f>
        <v>8842</v>
      </c>
    </row>
    <row r="23" spans="2:3" x14ac:dyDescent="0.25">
      <c r="B23" t="s">
        <v>62</v>
      </c>
    </row>
    <row r="24" spans="2:3" x14ac:dyDescent="0.25">
      <c r="B24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8"/>
  <sheetViews>
    <sheetView workbookViewId="0">
      <selection activeCell="B2" sqref="B2:G2"/>
    </sheetView>
  </sheetViews>
  <sheetFormatPr defaultRowHeight="15" x14ac:dyDescent="0.25"/>
  <cols>
    <col min="2" max="2" width="26.42578125" customWidth="1"/>
    <col min="3" max="3" width="18.5703125" customWidth="1"/>
    <col min="4" max="4" width="11" customWidth="1"/>
    <col min="5" max="5" width="17.85546875" customWidth="1"/>
    <col min="7" max="7" width="10.28515625" customWidth="1"/>
  </cols>
  <sheetData>
    <row r="1" spans="2:7" ht="15.75" thickBot="1" x14ac:dyDescent="0.3"/>
    <row r="2" spans="2:7" ht="64.5" customHeight="1" thickBot="1" x14ac:dyDescent="0.3">
      <c r="B2" s="46" t="s">
        <v>92</v>
      </c>
      <c r="C2" s="47"/>
      <c r="D2" s="47"/>
      <c r="E2" s="47"/>
      <c r="F2" s="47"/>
      <c r="G2" s="48"/>
    </row>
    <row r="5" spans="2:7" x14ac:dyDescent="0.25">
      <c r="B5" t="s">
        <v>32</v>
      </c>
      <c r="C5">
        <v>1931</v>
      </c>
    </row>
    <row r="6" spans="2:7" x14ac:dyDescent="0.25">
      <c r="B6" t="s">
        <v>33</v>
      </c>
      <c r="C6">
        <v>1173</v>
      </c>
    </row>
    <row r="10" spans="2:7" x14ac:dyDescent="0.25">
      <c r="B10" t="s">
        <v>39</v>
      </c>
    </row>
    <row r="12" spans="2:7" ht="15.75" thickBot="1" x14ac:dyDescent="0.3"/>
    <row r="13" spans="2:7" ht="45" x14ac:dyDescent="0.25">
      <c r="B13" s="12" t="s">
        <v>40</v>
      </c>
      <c r="C13" s="13" t="s">
        <v>11</v>
      </c>
      <c r="D13" s="13" t="s">
        <v>12</v>
      </c>
      <c r="E13" s="13" t="s">
        <v>13</v>
      </c>
      <c r="F13" s="14" t="s">
        <v>41</v>
      </c>
      <c r="G13" s="15" t="s">
        <v>42</v>
      </c>
    </row>
    <row r="14" spans="2:7" x14ac:dyDescent="0.25">
      <c r="B14" s="3"/>
      <c r="C14" s="2"/>
      <c r="D14" s="2"/>
      <c r="E14" s="2"/>
      <c r="F14" s="9"/>
      <c r="G14" s="16"/>
    </row>
    <row r="15" spans="2:7" x14ac:dyDescent="0.25">
      <c r="B15" s="17" t="s">
        <v>43</v>
      </c>
      <c r="C15" s="2" t="s">
        <v>44</v>
      </c>
      <c r="D15" s="18">
        <v>45261</v>
      </c>
      <c r="E15" s="2" t="s">
        <v>102</v>
      </c>
      <c r="F15" s="26">
        <v>2</v>
      </c>
      <c r="G15" s="16" t="s">
        <v>57</v>
      </c>
    </row>
    <row r="16" spans="2:7" x14ac:dyDescent="0.25">
      <c r="B16" s="19"/>
      <c r="C16" s="2"/>
      <c r="D16" s="2"/>
      <c r="E16" s="2" t="s">
        <v>102</v>
      </c>
      <c r="F16" s="26">
        <v>2</v>
      </c>
      <c r="G16" s="16" t="s">
        <v>57</v>
      </c>
    </row>
    <row r="17" spans="2:7" x14ac:dyDescent="0.25">
      <c r="B17" s="20"/>
      <c r="C17" s="2"/>
      <c r="D17" s="2"/>
      <c r="E17" s="2" t="s">
        <v>102</v>
      </c>
      <c r="F17" s="26">
        <v>2</v>
      </c>
      <c r="G17" s="16" t="s">
        <v>57</v>
      </c>
    </row>
    <row r="18" spans="2:7" x14ac:dyDescent="0.25">
      <c r="B18" s="20"/>
      <c r="C18" s="2"/>
      <c r="D18" s="2"/>
      <c r="E18" s="2" t="s">
        <v>102</v>
      </c>
      <c r="F18" s="26">
        <v>3</v>
      </c>
      <c r="G18" s="16" t="s">
        <v>57</v>
      </c>
    </row>
    <row r="19" spans="2:7" x14ac:dyDescent="0.25">
      <c r="B19" s="20"/>
      <c r="C19" s="2"/>
      <c r="D19" s="2"/>
      <c r="E19" s="2" t="s">
        <v>102</v>
      </c>
      <c r="F19" s="26">
        <v>3</v>
      </c>
      <c r="G19" s="16" t="s">
        <v>57</v>
      </c>
    </row>
    <row r="20" spans="2:7" x14ac:dyDescent="0.25">
      <c r="B20" s="20"/>
      <c r="C20" s="2"/>
      <c r="D20" s="2"/>
      <c r="E20" s="2"/>
      <c r="F20" s="9"/>
      <c r="G20" s="16"/>
    </row>
    <row r="21" spans="2:7" x14ac:dyDescent="0.25">
      <c r="E21" s="21"/>
    </row>
    <row r="22" spans="2:7" x14ac:dyDescent="0.25">
      <c r="B22" s="22" t="s">
        <v>45</v>
      </c>
      <c r="C22" s="2"/>
      <c r="D22" s="2"/>
      <c r="E22" s="2"/>
      <c r="F22" s="9"/>
      <c r="G22" s="2"/>
    </row>
    <row r="23" spans="2:7" x14ac:dyDescent="0.25">
      <c r="B23" s="22"/>
      <c r="C23" s="2"/>
      <c r="D23" s="2"/>
      <c r="E23" s="2"/>
      <c r="F23" s="9"/>
      <c r="G23" s="2"/>
    </row>
    <row r="24" spans="2:7" x14ac:dyDescent="0.25">
      <c r="B24" s="17" t="s">
        <v>46</v>
      </c>
      <c r="C24" s="10" t="s">
        <v>47</v>
      </c>
      <c r="D24" s="10" t="s">
        <v>48</v>
      </c>
      <c r="E24" s="2" t="s">
        <v>102</v>
      </c>
      <c r="F24" s="27">
        <v>5</v>
      </c>
      <c r="G24" s="2" t="s">
        <v>57</v>
      </c>
    </row>
    <row r="25" spans="2:7" x14ac:dyDescent="0.25">
      <c r="B25" s="23"/>
      <c r="C25" s="2"/>
      <c r="D25" s="2"/>
      <c r="E25" s="2" t="s">
        <v>102</v>
      </c>
      <c r="F25" s="26">
        <v>5</v>
      </c>
      <c r="G25" s="2" t="s">
        <v>57</v>
      </c>
    </row>
    <row r="26" spans="2:7" x14ac:dyDescent="0.25">
      <c r="E26" s="21"/>
    </row>
    <row r="27" spans="2:7" x14ac:dyDescent="0.25">
      <c r="E27" s="21"/>
    </row>
    <row r="28" spans="2:7" x14ac:dyDescent="0.25">
      <c r="B28" s="22" t="s">
        <v>49</v>
      </c>
      <c r="C28" s="2"/>
      <c r="D28" s="2"/>
      <c r="E28" s="2"/>
      <c r="F28" s="9"/>
      <c r="G28" s="2"/>
    </row>
    <row r="29" spans="2:7" x14ac:dyDescent="0.25">
      <c r="B29" s="3"/>
      <c r="C29" s="2"/>
      <c r="D29" s="2"/>
      <c r="E29" s="2"/>
      <c r="F29" s="9"/>
      <c r="G29" s="2"/>
    </row>
    <row r="30" spans="2:7" x14ac:dyDescent="0.25">
      <c r="B30" s="17" t="s">
        <v>46</v>
      </c>
      <c r="C30" s="10" t="s">
        <v>50</v>
      </c>
      <c r="D30" s="10" t="s">
        <v>51</v>
      </c>
      <c r="E30" s="2" t="s">
        <v>102</v>
      </c>
      <c r="F30" s="26">
        <v>4</v>
      </c>
      <c r="G30" s="2" t="s">
        <v>57</v>
      </c>
    </row>
    <row r="31" spans="2:7" x14ac:dyDescent="0.25">
      <c r="B31" s="23"/>
      <c r="C31" s="24"/>
      <c r="D31" s="24"/>
      <c r="E31" s="2" t="s">
        <v>102</v>
      </c>
      <c r="F31" s="26">
        <v>4</v>
      </c>
      <c r="G31" s="2" t="s">
        <v>57</v>
      </c>
    </row>
    <row r="32" spans="2:7" x14ac:dyDescent="0.25">
      <c r="B32" s="23"/>
      <c r="C32" s="2"/>
      <c r="D32" s="2"/>
      <c r="E32" s="2" t="s">
        <v>102</v>
      </c>
      <c r="F32" s="28">
        <v>4</v>
      </c>
      <c r="G32" s="2" t="s">
        <v>56</v>
      </c>
    </row>
    <row r="33" spans="2:9" x14ac:dyDescent="0.25">
      <c r="B33" s="20"/>
      <c r="C33" s="2"/>
      <c r="D33" s="2"/>
      <c r="E33" s="2" t="s">
        <v>102</v>
      </c>
      <c r="F33" s="28">
        <v>4</v>
      </c>
      <c r="G33" s="2" t="s">
        <v>56</v>
      </c>
    </row>
    <row r="34" spans="2:9" x14ac:dyDescent="0.25">
      <c r="B34" s="20"/>
      <c r="C34" s="2"/>
      <c r="D34" s="2"/>
      <c r="E34" s="2" t="s">
        <v>102</v>
      </c>
      <c r="F34" s="28">
        <v>4</v>
      </c>
      <c r="G34" s="2" t="s">
        <v>56</v>
      </c>
    </row>
    <row r="35" spans="2:9" x14ac:dyDescent="0.25">
      <c r="B35" s="20"/>
      <c r="C35" s="2"/>
      <c r="D35" s="2"/>
      <c r="E35" s="2" t="s">
        <v>102</v>
      </c>
      <c r="F35" s="28">
        <v>2</v>
      </c>
      <c r="G35" s="2" t="s">
        <v>56</v>
      </c>
    </row>
    <row r="36" spans="2:9" x14ac:dyDescent="0.25">
      <c r="B36" s="20"/>
      <c r="C36" s="2"/>
      <c r="D36" s="2"/>
      <c r="E36" s="2" t="s">
        <v>102</v>
      </c>
      <c r="F36" s="28">
        <v>2</v>
      </c>
      <c r="G36" s="2" t="s">
        <v>56</v>
      </c>
    </row>
    <row r="37" spans="2:9" x14ac:dyDescent="0.25">
      <c r="E37" s="21"/>
    </row>
    <row r="38" spans="2:9" x14ac:dyDescent="0.25">
      <c r="F38">
        <f>SUM(F15:F37)</f>
        <v>46</v>
      </c>
      <c r="I38">
        <f>46*38.5</f>
        <v>1771</v>
      </c>
    </row>
    <row r="41" spans="2:9" x14ac:dyDescent="0.25">
      <c r="B41" t="s">
        <v>52</v>
      </c>
    </row>
    <row r="42" spans="2:9" x14ac:dyDescent="0.25">
      <c r="B42" t="s">
        <v>54</v>
      </c>
      <c r="D42" s="5">
        <f>1173/38.5</f>
        <v>30.467532467532468</v>
      </c>
      <c r="E42" t="s">
        <v>61</v>
      </c>
    </row>
    <row r="44" spans="2:9" x14ac:dyDescent="0.25">
      <c r="B44">
        <f>I38-C6</f>
        <v>598</v>
      </c>
      <c r="C44" t="s">
        <v>55</v>
      </c>
      <c r="D44" s="25">
        <f>B44/38.5</f>
        <v>15.532467532467532</v>
      </c>
      <c r="E44" t="s">
        <v>61</v>
      </c>
    </row>
    <row r="47" spans="2:9" x14ac:dyDescent="0.25">
      <c r="B47" t="s">
        <v>58</v>
      </c>
      <c r="C47">
        <f>C5-B44</f>
        <v>1333</v>
      </c>
      <c r="D47" s="25">
        <f>C47/14</f>
        <v>95.214285714285708</v>
      </c>
      <c r="E47" t="s">
        <v>60</v>
      </c>
    </row>
    <row r="48" spans="2:9" x14ac:dyDescent="0.25">
      <c r="E48" t="s">
        <v>59</v>
      </c>
    </row>
  </sheetData>
  <mergeCells count="1">
    <mergeCell ref="B2:G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16"/>
  <sheetViews>
    <sheetView workbookViewId="0">
      <selection activeCell="B1" sqref="B1:J5"/>
    </sheetView>
  </sheetViews>
  <sheetFormatPr defaultRowHeight="15" x14ac:dyDescent="0.25"/>
  <cols>
    <col min="2" max="2" width="26.140625" customWidth="1"/>
    <col min="3" max="3" width="13.7109375" customWidth="1"/>
    <col min="4" max="4" width="15.7109375" customWidth="1"/>
    <col min="5" max="5" width="17.5703125" customWidth="1"/>
    <col min="10" max="10" width="10.5703125" customWidth="1"/>
  </cols>
  <sheetData>
    <row r="1" spans="2:10" x14ac:dyDescent="0.25">
      <c r="B1" s="51" t="s">
        <v>93</v>
      </c>
      <c r="C1" s="52"/>
      <c r="D1" s="52"/>
      <c r="E1" s="52"/>
      <c r="F1" s="52"/>
      <c r="G1" s="52"/>
      <c r="H1" s="52"/>
      <c r="I1" s="52"/>
      <c r="J1" s="52"/>
    </row>
    <row r="2" spans="2:10" x14ac:dyDescent="0.25">
      <c r="B2" s="52"/>
      <c r="C2" s="52"/>
      <c r="D2" s="52"/>
      <c r="E2" s="52"/>
      <c r="F2" s="52"/>
      <c r="G2" s="52"/>
      <c r="H2" s="52"/>
      <c r="I2" s="52"/>
      <c r="J2" s="52"/>
    </row>
    <row r="3" spans="2:10" x14ac:dyDescent="0.25">
      <c r="B3" s="52"/>
      <c r="C3" s="52"/>
      <c r="D3" s="52"/>
      <c r="E3" s="52"/>
      <c r="F3" s="52"/>
      <c r="G3" s="52"/>
      <c r="H3" s="52"/>
      <c r="I3" s="52"/>
      <c r="J3" s="52"/>
    </row>
    <row r="4" spans="2:10" x14ac:dyDescent="0.25">
      <c r="B4" s="52"/>
      <c r="C4" s="52"/>
      <c r="D4" s="52"/>
      <c r="E4" s="52"/>
      <c r="F4" s="52"/>
      <c r="G4" s="52"/>
      <c r="H4" s="52"/>
      <c r="I4" s="52"/>
      <c r="J4" s="52"/>
    </row>
    <row r="5" spans="2:10" x14ac:dyDescent="0.25">
      <c r="B5" s="52"/>
      <c r="C5" s="52"/>
      <c r="D5" s="52"/>
      <c r="E5" s="52"/>
      <c r="F5" s="52"/>
      <c r="G5" s="52"/>
      <c r="H5" s="52"/>
      <c r="I5" s="52"/>
      <c r="J5" s="52"/>
    </row>
    <row r="7" spans="2:10" x14ac:dyDescent="0.25">
      <c r="B7" t="s">
        <v>33</v>
      </c>
      <c r="D7">
        <v>3185</v>
      </c>
    </row>
    <row r="9" spans="2:10" x14ac:dyDescent="0.25">
      <c r="B9" s="9" t="s">
        <v>36</v>
      </c>
      <c r="C9" s="2">
        <v>7</v>
      </c>
      <c r="D9" s="29">
        <f>(D7/19)*7</f>
        <v>1173.421052631579</v>
      </c>
      <c r="E9" t="s">
        <v>82</v>
      </c>
    </row>
    <row r="10" spans="2:10" x14ac:dyDescent="0.25">
      <c r="B10" s="9" t="s">
        <v>37</v>
      </c>
      <c r="C10" s="2">
        <v>5</v>
      </c>
      <c r="D10" s="29">
        <f>(D7/C12)*5</f>
        <v>838.15789473684208</v>
      </c>
    </row>
    <row r="11" spans="2:10" x14ac:dyDescent="0.25">
      <c r="B11" s="9" t="s">
        <v>64</v>
      </c>
      <c r="C11" s="2">
        <v>7</v>
      </c>
      <c r="D11" s="29">
        <f>(D7/C12)*C11</f>
        <v>1173.421052631579</v>
      </c>
    </row>
    <row r="12" spans="2:10" x14ac:dyDescent="0.25">
      <c r="C12" s="2">
        <f>SUM(C9:C11)</f>
        <v>19</v>
      </c>
      <c r="D12" s="2">
        <f>SUM(D9:D11)</f>
        <v>3185</v>
      </c>
    </row>
    <row r="13" spans="2:10" x14ac:dyDescent="0.25">
      <c r="B13" t="s">
        <v>32</v>
      </c>
    </row>
    <row r="16" spans="2:10" x14ac:dyDescent="0.25">
      <c r="B16" s="2" t="s">
        <v>36</v>
      </c>
      <c r="C16" s="30">
        <v>1762</v>
      </c>
    </row>
    <row r="17" spans="2:10" x14ac:dyDescent="0.25">
      <c r="B17" s="2" t="s">
        <v>37</v>
      </c>
      <c r="C17" s="30">
        <v>1027</v>
      </c>
    </row>
    <row r="18" spans="2:10" x14ac:dyDescent="0.25">
      <c r="B18" s="2" t="s">
        <v>38</v>
      </c>
      <c r="C18" s="30">
        <v>1174</v>
      </c>
    </row>
    <row r="23" spans="2:10" x14ac:dyDescent="0.25">
      <c r="B23" s="2" t="s">
        <v>65</v>
      </c>
      <c r="C23" s="2"/>
      <c r="D23" s="2"/>
      <c r="E23" s="2"/>
      <c r="F23" s="2"/>
      <c r="G23" s="2"/>
      <c r="H23" s="2"/>
      <c r="I23" s="2" t="s">
        <v>53</v>
      </c>
      <c r="J23" s="2" t="s">
        <v>32</v>
      </c>
    </row>
    <row r="24" spans="2:10" x14ac:dyDescent="0.25">
      <c r="B24" s="2"/>
      <c r="C24" s="2"/>
      <c r="D24" s="2"/>
      <c r="E24" s="2"/>
      <c r="F24" s="2"/>
      <c r="G24" s="2"/>
      <c r="H24" s="2"/>
      <c r="I24" s="2"/>
      <c r="J24" s="2"/>
    </row>
    <row r="25" spans="2:10" x14ac:dyDescent="0.25">
      <c r="B25" s="2" t="s">
        <v>67</v>
      </c>
      <c r="C25" s="2">
        <v>30</v>
      </c>
      <c r="D25" s="2">
        <v>30</v>
      </c>
      <c r="E25" s="2"/>
      <c r="F25" s="2">
        <f>C25*38.5</f>
        <v>1155</v>
      </c>
      <c r="G25" s="2">
        <f>D25*19.5</f>
        <v>585</v>
      </c>
      <c r="H25" s="31">
        <f>SUM(F25:G25)</f>
        <v>1740</v>
      </c>
      <c r="I25" s="29">
        <v>1173</v>
      </c>
      <c r="J25" s="30">
        <f>H25-I25</f>
        <v>567</v>
      </c>
    </row>
    <row r="26" spans="2:10" x14ac:dyDescent="0.25">
      <c r="B26" s="2" t="s">
        <v>66</v>
      </c>
      <c r="C26" s="2">
        <v>24</v>
      </c>
      <c r="D26" s="2">
        <v>24</v>
      </c>
      <c r="E26" s="2"/>
      <c r="F26" s="2">
        <f>C26*38.5</f>
        <v>924</v>
      </c>
      <c r="G26" s="2">
        <f>D26*19.5</f>
        <v>468</v>
      </c>
      <c r="H26" s="31">
        <f>SUM(F26:G26)</f>
        <v>1392</v>
      </c>
      <c r="I26" s="29">
        <v>838</v>
      </c>
      <c r="J26" s="30">
        <f>H26-I26</f>
        <v>554</v>
      </c>
    </row>
    <row r="27" spans="2:10" x14ac:dyDescent="0.25">
      <c r="B27" s="2" t="s">
        <v>68</v>
      </c>
      <c r="C27" s="2">
        <v>52</v>
      </c>
      <c r="D27" s="2">
        <v>17</v>
      </c>
      <c r="E27" s="2"/>
      <c r="F27" s="2">
        <f>C27*38.5</f>
        <v>2002</v>
      </c>
      <c r="G27" s="2">
        <f>D27*19.5</f>
        <v>331.5</v>
      </c>
      <c r="H27" s="31">
        <f>F27+G27</f>
        <v>2333.5</v>
      </c>
      <c r="I27" s="29">
        <v>1173</v>
      </c>
      <c r="J27" s="30">
        <f>H27-I27</f>
        <v>1160.5</v>
      </c>
    </row>
    <row r="28" spans="2:10" x14ac:dyDescent="0.25">
      <c r="B28" s="2"/>
      <c r="C28" s="2"/>
      <c r="D28" s="2"/>
      <c r="E28" s="2"/>
      <c r="F28" s="2"/>
      <c r="G28" s="2"/>
      <c r="H28" s="2"/>
      <c r="I28" s="2"/>
      <c r="J28" s="2"/>
    </row>
    <row r="33" spans="2:7" x14ac:dyDescent="0.25">
      <c r="B33" s="22" t="s">
        <v>69</v>
      </c>
      <c r="C33" s="2"/>
      <c r="D33" s="2"/>
      <c r="E33" s="2"/>
      <c r="F33" s="2"/>
      <c r="G33" s="2"/>
    </row>
    <row r="34" spans="2:7" x14ac:dyDescent="0.25">
      <c r="B34" s="22"/>
      <c r="C34" s="2"/>
      <c r="D34" s="2"/>
      <c r="E34" s="2"/>
      <c r="F34" s="2"/>
      <c r="G34" s="2"/>
    </row>
    <row r="35" spans="2:7" x14ac:dyDescent="0.25">
      <c r="B35" s="32" t="s">
        <v>70</v>
      </c>
      <c r="C35" s="2" t="s">
        <v>71</v>
      </c>
      <c r="D35" s="2" t="s">
        <v>72</v>
      </c>
      <c r="E35" s="2" t="s">
        <v>102</v>
      </c>
      <c r="F35" s="29">
        <v>2</v>
      </c>
      <c r="G35" s="30">
        <v>2</v>
      </c>
    </row>
    <row r="36" spans="2:7" x14ac:dyDescent="0.25">
      <c r="B36" s="32"/>
      <c r="C36" s="2"/>
      <c r="D36" s="2"/>
      <c r="E36" s="2" t="s">
        <v>102</v>
      </c>
      <c r="F36" s="29">
        <v>2</v>
      </c>
      <c r="G36" s="30">
        <v>2</v>
      </c>
    </row>
    <row r="37" spans="2:7" x14ac:dyDescent="0.25">
      <c r="B37" s="32"/>
      <c r="C37" s="2"/>
      <c r="D37" s="2"/>
      <c r="E37" s="2" t="s">
        <v>102</v>
      </c>
      <c r="F37" s="29">
        <v>2</v>
      </c>
      <c r="G37" s="30">
        <v>2</v>
      </c>
    </row>
    <row r="38" spans="2:7" x14ac:dyDescent="0.25">
      <c r="B38" s="32"/>
      <c r="C38" s="2"/>
      <c r="D38" s="2"/>
      <c r="E38" s="2" t="s">
        <v>102</v>
      </c>
      <c r="F38" s="29">
        <v>2</v>
      </c>
      <c r="G38" s="30">
        <v>2</v>
      </c>
    </row>
    <row r="39" spans="2:7" x14ac:dyDescent="0.25">
      <c r="B39" s="32"/>
      <c r="C39" s="2"/>
      <c r="D39" s="2"/>
      <c r="E39" s="2" t="s">
        <v>102</v>
      </c>
      <c r="F39" s="29">
        <v>2</v>
      </c>
      <c r="G39" s="30">
        <v>2</v>
      </c>
    </row>
    <row r="40" spans="2:7" x14ac:dyDescent="0.25">
      <c r="B40" s="32"/>
      <c r="C40" s="2"/>
      <c r="D40" s="2"/>
      <c r="E40" s="2" t="s">
        <v>102</v>
      </c>
      <c r="F40" s="29">
        <v>2</v>
      </c>
      <c r="G40" s="30">
        <v>2</v>
      </c>
    </row>
    <row r="41" spans="2:7" x14ac:dyDescent="0.25">
      <c r="B41" s="32"/>
      <c r="C41" s="2"/>
      <c r="D41" s="2"/>
      <c r="E41" s="2" t="s">
        <v>102</v>
      </c>
      <c r="F41" s="29">
        <v>2</v>
      </c>
      <c r="G41" s="30">
        <v>2</v>
      </c>
    </row>
    <row r="42" spans="2:7" x14ac:dyDescent="0.25">
      <c r="B42" s="32"/>
      <c r="C42" s="2"/>
      <c r="D42" s="2"/>
      <c r="E42" s="2" t="s">
        <v>102</v>
      </c>
      <c r="F42" s="29">
        <v>2</v>
      </c>
      <c r="G42" s="30">
        <v>2</v>
      </c>
    </row>
    <row r="43" spans="2:7" x14ac:dyDescent="0.25">
      <c r="B43" s="32"/>
      <c r="C43" s="2"/>
      <c r="D43" s="2"/>
      <c r="E43" s="2" t="s">
        <v>102</v>
      </c>
      <c r="F43" s="29">
        <v>2</v>
      </c>
      <c r="G43" s="30">
        <v>2</v>
      </c>
    </row>
    <row r="44" spans="2:7" x14ac:dyDescent="0.25">
      <c r="B44" s="32"/>
      <c r="C44" s="2"/>
      <c r="D44" s="2"/>
      <c r="E44" s="2" t="s">
        <v>102</v>
      </c>
      <c r="F44" s="29">
        <v>2</v>
      </c>
      <c r="G44" s="30">
        <v>2</v>
      </c>
    </row>
    <row r="45" spans="2:7" x14ac:dyDescent="0.25">
      <c r="B45" s="32"/>
      <c r="C45" s="2"/>
      <c r="D45" s="2"/>
      <c r="E45" s="2" t="s">
        <v>102</v>
      </c>
      <c r="F45" s="29">
        <v>2</v>
      </c>
      <c r="G45" s="30">
        <v>2</v>
      </c>
    </row>
    <row r="46" spans="2:7" x14ac:dyDescent="0.25">
      <c r="B46" s="32"/>
      <c r="C46" s="2"/>
      <c r="D46" s="2"/>
      <c r="E46" s="2" t="s">
        <v>102</v>
      </c>
      <c r="F46" s="29">
        <v>2</v>
      </c>
      <c r="G46" s="30">
        <v>2</v>
      </c>
    </row>
    <row r="47" spans="2:7" x14ac:dyDescent="0.25">
      <c r="B47" s="3"/>
      <c r="C47" s="2"/>
      <c r="D47" s="2"/>
      <c r="E47" s="2" t="s">
        <v>102</v>
      </c>
      <c r="F47" s="29">
        <v>2</v>
      </c>
      <c r="G47" s="30">
        <v>2</v>
      </c>
    </row>
    <row r="48" spans="2:7" x14ac:dyDescent="0.25">
      <c r="B48" s="3"/>
      <c r="C48" s="2"/>
      <c r="D48" s="2"/>
      <c r="E48" s="2" t="s">
        <v>102</v>
      </c>
      <c r="F48" s="29">
        <v>2</v>
      </c>
      <c r="G48" s="30">
        <v>2</v>
      </c>
    </row>
    <row r="49" spans="2:7" x14ac:dyDescent="0.25">
      <c r="B49" s="22"/>
      <c r="C49" s="2"/>
      <c r="D49" s="2"/>
      <c r="E49" s="2" t="s">
        <v>102</v>
      </c>
      <c r="F49" s="29">
        <v>2</v>
      </c>
      <c r="G49" s="30">
        <v>2</v>
      </c>
    </row>
    <row r="50" spans="2:7" x14ac:dyDescent="0.25">
      <c r="F50">
        <f>SUM(F35:F49)</f>
        <v>30</v>
      </c>
      <c r="G50">
        <f>SUM(G35:G49)</f>
        <v>30</v>
      </c>
    </row>
    <row r="54" spans="2:7" ht="46.9" customHeight="1" x14ac:dyDescent="0.25">
      <c r="B54" s="7" t="s">
        <v>73</v>
      </c>
      <c r="C54" s="36">
        <f>C16-J25</f>
        <v>1195</v>
      </c>
      <c r="D54" s="49" t="s">
        <v>74</v>
      </c>
      <c r="E54" s="50"/>
      <c r="F54" s="50"/>
      <c r="G54" s="50"/>
    </row>
    <row r="57" spans="2:7" x14ac:dyDescent="0.25">
      <c r="B57" s="21" t="s">
        <v>75</v>
      </c>
    </row>
    <row r="60" spans="2:7" x14ac:dyDescent="0.25">
      <c r="B60" s="22" t="s">
        <v>75</v>
      </c>
      <c r="C60" s="2"/>
      <c r="D60" s="2"/>
      <c r="E60" s="2"/>
      <c r="F60" s="9"/>
      <c r="G60" s="16"/>
    </row>
    <row r="61" spans="2:7" x14ac:dyDescent="0.25">
      <c r="B61" s="22"/>
      <c r="C61" s="2"/>
      <c r="D61" s="2"/>
      <c r="E61" s="2" t="s">
        <v>76</v>
      </c>
      <c r="F61" s="9"/>
      <c r="G61" s="16"/>
    </row>
    <row r="62" spans="2:7" x14ac:dyDescent="0.25">
      <c r="B62" s="34" t="s">
        <v>70</v>
      </c>
      <c r="C62" s="2" t="s">
        <v>71</v>
      </c>
      <c r="D62" s="2" t="s">
        <v>77</v>
      </c>
      <c r="E62" s="2" t="s">
        <v>102</v>
      </c>
      <c r="F62" s="26">
        <v>2</v>
      </c>
      <c r="G62" s="35">
        <v>2</v>
      </c>
    </row>
    <row r="63" spans="2:7" x14ac:dyDescent="0.25">
      <c r="B63" s="34"/>
      <c r="C63" s="2"/>
      <c r="D63" s="2"/>
      <c r="E63" s="2" t="s">
        <v>102</v>
      </c>
      <c r="F63" s="26">
        <v>2</v>
      </c>
      <c r="G63" s="35">
        <v>2</v>
      </c>
    </row>
    <row r="64" spans="2:7" x14ac:dyDescent="0.25">
      <c r="B64" s="34"/>
      <c r="C64" s="2"/>
      <c r="D64" s="2"/>
      <c r="E64" s="2" t="s">
        <v>102</v>
      </c>
      <c r="F64" s="26">
        <v>2</v>
      </c>
      <c r="G64" s="30">
        <v>2</v>
      </c>
    </row>
    <row r="65" spans="2:7" x14ac:dyDescent="0.25">
      <c r="B65" s="34"/>
      <c r="C65" s="2"/>
      <c r="D65" s="2"/>
      <c r="E65" s="2" t="s">
        <v>102</v>
      </c>
      <c r="F65" s="26">
        <v>2</v>
      </c>
      <c r="G65" s="30">
        <v>2</v>
      </c>
    </row>
    <row r="66" spans="2:7" x14ac:dyDescent="0.25">
      <c r="B66" s="34"/>
      <c r="C66" s="2"/>
      <c r="D66" s="2"/>
      <c r="E66" s="2" t="s">
        <v>102</v>
      </c>
      <c r="F66" s="26">
        <v>2</v>
      </c>
      <c r="G66" s="30">
        <v>2</v>
      </c>
    </row>
    <row r="67" spans="2:7" x14ac:dyDescent="0.25">
      <c r="B67" s="34"/>
      <c r="C67" s="2"/>
      <c r="D67" s="2"/>
      <c r="E67" s="2" t="s">
        <v>102</v>
      </c>
      <c r="F67" s="26">
        <v>2</v>
      </c>
      <c r="G67" s="30">
        <v>2</v>
      </c>
    </row>
    <row r="68" spans="2:7" x14ac:dyDescent="0.25">
      <c r="B68" s="34"/>
      <c r="C68" s="2"/>
      <c r="D68" s="2"/>
      <c r="E68" s="2" t="s">
        <v>102</v>
      </c>
      <c r="F68" s="26">
        <v>2</v>
      </c>
      <c r="G68" s="30">
        <v>2</v>
      </c>
    </row>
    <row r="69" spans="2:7" x14ac:dyDescent="0.25">
      <c r="B69" s="34"/>
      <c r="C69" s="2"/>
      <c r="D69" s="2"/>
      <c r="E69" s="2" t="s">
        <v>102</v>
      </c>
      <c r="F69" s="26">
        <v>2</v>
      </c>
      <c r="G69" s="30">
        <v>2</v>
      </c>
    </row>
    <row r="70" spans="2:7" x14ac:dyDescent="0.25">
      <c r="B70" s="34"/>
      <c r="C70" s="2"/>
      <c r="D70" s="2"/>
      <c r="E70" s="2" t="s">
        <v>102</v>
      </c>
      <c r="F70" s="26">
        <v>2</v>
      </c>
      <c r="G70" s="30">
        <v>2</v>
      </c>
    </row>
    <row r="71" spans="2:7" x14ac:dyDescent="0.25">
      <c r="B71" s="34"/>
      <c r="C71" s="2"/>
      <c r="D71" s="2"/>
      <c r="E71" s="2" t="s">
        <v>102</v>
      </c>
      <c r="F71" s="26">
        <v>2</v>
      </c>
      <c r="G71" s="30">
        <v>2</v>
      </c>
    </row>
    <row r="72" spans="2:7" x14ac:dyDescent="0.25">
      <c r="B72" s="34"/>
      <c r="C72" s="2"/>
      <c r="D72" s="2"/>
      <c r="E72" s="2" t="s">
        <v>102</v>
      </c>
      <c r="F72" s="26">
        <v>2</v>
      </c>
      <c r="G72" s="30">
        <v>2</v>
      </c>
    </row>
    <row r="73" spans="2:7" x14ac:dyDescent="0.25">
      <c r="B73" s="34"/>
      <c r="C73" s="2"/>
      <c r="D73" s="2"/>
      <c r="E73" s="2" t="s">
        <v>102</v>
      </c>
      <c r="F73" s="28">
        <v>2</v>
      </c>
      <c r="G73" s="30">
        <v>2</v>
      </c>
    </row>
    <row r="74" spans="2:7" x14ac:dyDescent="0.25">
      <c r="F74">
        <f>SUM(F62:F73)</f>
        <v>24</v>
      </c>
      <c r="G74">
        <f>SUM(G62:G73)</f>
        <v>24</v>
      </c>
    </row>
    <row r="78" spans="2:7" x14ac:dyDescent="0.25">
      <c r="B78" s="7" t="s">
        <v>73</v>
      </c>
      <c r="C78" s="36">
        <f>C17-J26</f>
        <v>473</v>
      </c>
      <c r="D78" s="49" t="s">
        <v>74</v>
      </c>
      <c r="E78" s="50"/>
      <c r="F78" s="50"/>
      <c r="G78" s="50"/>
    </row>
    <row r="79" spans="2:7" x14ac:dyDescent="0.25">
      <c r="B79" s="7"/>
      <c r="C79" s="7"/>
      <c r="D79" s="50"/>
      <c r="E79" s="50"/>
      <c r="F79" s="50"/>
      <c r="G79" s="50"/>
    </row>
    <row r="80" spans="2:7" x14ac:dyDescent="0.25">
      <c r="B80" s="7"/>
      <c r="C80" s="7"/>
      <c r="D80" s="50"/>
      <c r="E80" s="50"/>
      <c r="F80" s="50"/>
      <c r="G80" s="50"/>
    </row>
    <row r="84" spans="2:7" x14ac:dyDescent="0.25">
      <c r="B84" s="21" t="s">
        <v>78</v>
      </c>
    </row>
    <row r="87" spans="2:7" x14ac:dyDescent="0.25">
      <c r="B87" s="21" t="s">
        <v>78</v>
      </c>
    </row>
    <row r="88" spans="2:7" x14ac:dyDescent="0.25">
      <c r="B88" s="34" t="s">
        <v>79</v>
      </c>
      <c r="C88" s="37" t="s">
        <v>71</v>
      </c>
      <c r="D88" s="37" t="s">
        <v>48</v>
      </c>
      <c r="E88" s="2" t="s">
        <v>102</v>
      </c>
      <c r="F88" s="39">
        <v>4</v>
      </c>
      <c r="G88" s="38">
        <v>2</v>
      </c>
    </row>
    <row r="89" spans="2:7" x14ac:dyDescent="0.25">
      <c r="B89" s="34"/>
      <c r="C89" s="37"/>
      <c r="D89" s="37"/>
      <c r="E89" s="2" t="s">
        <v>102</v>
      </c>
      <c r="F89" s="39">
        <v>4</v>
      </c>
      <c r="G89" s="38">
        <v>2</v>
      </c>
    </row>
    <row r="90" spans="2:7" x14ac:dyDescent="0.25">
      <c r="B90" s="34"/>
      <c r="C90" s="37"/>
      <c r="D90" s="37"/>
      <c r="E90" s="2" t="s">
        <v>102</v>
      </c>
      <c r="F90" s="39">
        <v>4</v>
      </c>
      <c r="G90" s="40">
        <v>2</v>
      </c>
    </row>
    <row r="91" spans="2:7" x14ac:dyDescent="0.25">
      <c r="B91" s="34"/>
      <c r="C91" s="37"/>
      <c r="D91" s="37"/>
      <c r="E91" s="2" t="s">
        <v>102</v>
      </c>
      <c r="F91" s="39">
        <v>4</v>
      </c>
      <c r="G91" s="40">
        <v>1</v>
      </c>
    </row>
    <row r="92" spans="2:7" x14ac:dyDescent="0.25">
      <c r="B92" s="34"/>
      <c r="C92" s="37"/>
      <c r="D92" s="37"/>
      <c r="E92" s="2" t="s">
        <v>102</v>
      </c>
      <c r="F92" s="39">
        <v>4</v>
      </c>
      <c r="G92" s="40">
        <v>1</v>
      </c>
    </row>
    <row r="93" spans="2:7" x14ac:dyDescent="0.25">
      <c r="B93" s="34"/>
      <c r="C93" s="37"/>
      <c r="D93" s="37"/>
      <c r="E93" s="2" t="s">
        <v>102</v>
      </c>
      <c r="F93" s="39">
        <v>4</v>
      </c>
      <c r="G93" s="40">
        <v>2</v>
      </c>
    </row>
    <row r="94" spans="2:7" x14ac:dyDescent="0.25">
      <c r="B94" s="34"/>
      <c r="C94" s="37"/>
      <c r="D94" s="37"/>
      <c r="E94" s="2" t="s">
        <v>102</v>
      </c>
      <c r="F94" s="39">
        <v>4</v>
      </c>
      <c r="G94" s="40">
        <v>1</v>
      </c>
    </row>
    <row r="95" spans="2:7" x14ac:dyDescent="0.25">
      <c r="B95" s="34"/>
      <c r="C95" s="37"/>
      <c r="D95" s="37"/>
      <c r="E95" s="2" t="s">
        <v>102</v>
      </c>
      <c r="F95" s="41">
        <v>4</v>
      </c>
      <c r="G95" s="40">
        <v>1</v>
      </c>
    </row>
    <row r="96" spans="2:7" x14ac:dyDescent="0.25">
      <c r="B96" s="34"/>
      <c r="C96" s="37"/>
      <c r="D96" s="37"/>
      <c r="E96" s="2" t="s">
        <v>102</v>
      </c>
      <c r="F96" s="41">
        <v>4</v>
      </c>
      <c r="G96" s="40">
        <v>1</v>
      </c>
    </row>
    <row r="97" spans="2:9" x14ac:dyDescent="0.25">
      <c r="B97" s="34"/>
      <c r="C97" s="37"/>
      <c r="D97" s="37"/>
      <c r="E97" s="2" t="s">
        <v>102</v>
      </c>
      <c r="F97" s="41">
        <v>4</v>
      </c>
      <c r="G97" s="40">
        <v>1</v>
      </c>
    </row>
    <row r="98" spans="2:9" x14ac:dyDescent="0.25">
      <c r="B98" s="34"/>
      <c r="C98" s="37"/>
      <c r="D98" s="37"/>
      <c r="E98" s="2" t="s">
        <v>102</v>
      </c>
      <c r="F98" s="41">
        <v>4</v>
      </c>
      <c r="G98" s="40">
        <v>1</v>
      </c>
    </row>
    <row r="99" spans="2:9" x14ac:dyDescent="0.25">
      <c r="B99" s="34"/>
      <c r="C99" s="37"/>
      <c r="D99" s="37"/>
      <c r="E99" s="2" t="s">
        <v>102</v>
      </c>
      <c r="F99" s="41">
        <v>4</v>
      </c>
      <c r="G99" s="40">
        <v>1</v>
      </c>
    </row>
    <row r="100" spans="2:9" x14ac:dyDescent="0.25">
      <c r="B100" s="34"/>
      <c r="C100" s="37"/>
      <c r="D100" s="37"/>
      <c r="E100" s="2" t="s">
        <v>102</v>
      </c>
      <c r="F100" s="41">
        <v>4</v>
      </c>
      <c r="G100" s="40">
        <v>1</v>
      </c>
    </row>
    <row r="101" spans="2:9" x14ac:dyDescent="0.25">
      <c r="F101">
        <f>SUM(F88:F100)</f>
        <v>52</v>
      </c>
      <c r="G101">
        <f>SUM(G88:G100)</f>
        <v>17</v>
      </c>
    </row>
    <row r="103" spans="2:9" x14ac:dyDescent="0.25">
      <c r="F103">
        <f>F101*38.5</f>
        <v>2002</v>
      </c>
      <c r="G103">
        <f>G101*19.5</f>
        <v>331.5</v>
      </c>
      <c r="I103">
        <f>F103+G103</f>
        <v>2333.5</v>
      </c>
    </row>
    <row r="106" spans="2:9" x14ac:dyDescent="0.25">
      <c r="B106" s="51" t="s">
        <v>80</v>
      </c>
      <c r="C106" s="52"/>
      <c r="D106" s="52"/>
      <c r="E106" s="52"/>
      <c r="F106" s="52"/>
      <c r="G106" s="52"/>
    </row>
    <row r="107" spans="2:9" x14ac:dyDescent="0.25">
      <c r="B107" s="52"/>
      <c r="C107" s="52"/>
      <c r="D107" s="52"/>
      <c r="E107" s="52"/>
      <c r="F107" s="52"/>
      <c r="G107" s="52"/>
    </row>
    <row r="108" spans="2:9" x14ac:dyDescent="0.25">
      <c r="B108" s="52"/>
      <c r="C108" s="52"/>
      <c r="D108" s="52"/>
      <c r="E108" s="52"/>
      <c r="F108" s="52"/>
      <c r="G108" s="52"/>
    </row>
    <row r="109" spans="2:9" x14ac:dyDescent="0.25">
      <c r="B109" s="52"/>
      <c r="C109" s="52"/>
      <c r="D109" s="52"/>
      <c r="E109" s="52"/>
      <c r="F109" s="52"/>
      <c r="G109" s="52"/>
    </row>
    <row r="113" spans="2:7" x14ac:dyDescent="0.25">
      <c r="B113" s="53" t="s">
        <v>81</v>
      </c>
      <c r="C113" s="50"/>
      <c r="D113" s="50"/>
      <c r="E113" s="50"/>
      <c r="F113" s="50"/>
      <c r="G113" s="50"/>
    </row>
    <row r="114" spans="2:7" x14ac:dyDescent="0.25">
      <c r="B114" s="50"/>
      <c r="C114" s="50"/>
      <c r="D114" s="50"/>
      <c r="E114" s="50"/>
      <c r="F114" s="50"/>
      <c r="G114" s="50"/>
    </row>
    <row r="115" spans="2:7" x14ac:dyDescent="0.25">
      <c r="B115" s="50"/>
      <c r="C115" s="50"/>
      <c r="D115" s="50"/>
      <c r="E115" s="50"/>
      <c r="F115" s="50"/>
      <c r="G115" s="50"/>
    </row>
    <row r="116" spans="2:7" x14ac:dyDescent="0.25">
      <c r="B116" s="50"/>
      <c r="C116" s="50"/>
      <c r="D116" s="50"/>
      <c r="E116" s="50"/>
      <c r="F116" s="50"/>
      <c r="G116" s="50"/>
    </row>
  </sheetData>
  <mergeCells count="5">
    <mergeCell ref="D54:G54"/>
    <mergeCell ref="D78:G80"/>
    <mergeCell ref="B106:G109"/>
    <mergeCell ref="B113:G116"/>
    <mergeCell ref="B1:J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8"/>
  <sheetViews>
    <sheetView workbookViewId="0">
      <selection activeCell="B2" sqref="B2:E2"/>
    </sheetView>
  </sheetViews>
  <sheetFormatPr defaultRowHeight="15" x14ac:dyDescent="0.25"/>
  <cols>
    <col min="2" max="2" width="23.7109375" customWidth="1"/>
    <col min="4" max="4" width="31.85546875" customWidth="1"/>
    <col min="5" max="5" width="16.7109375" customWidth="1"/>
  </cols>
  <sheetData>
    <row r="2" spans="2:5" x14ac:dyDescent="0.25">
      <c r="B2" s="54" t="s">
        <v>99</v>
      </c>
      <c r="C2" s="54"/>
      <c r="D2" s="54"/>
      <c r="E2" s="54"/>
    </row>
    <row r="5" spans="2:5" x14ac:dyDescent="0.25">
      <c r="B5" s="33" t="s">
        <v>90</v>
      </c>
    </row>
    <row r="7" spans="2:5" ht="45" x14ac:dyDescent="0.25">
      <c r="B7" s="42" t="s">
        <v>34</v>
      </c>
      <c r="C7" s="42">
        <v>2011</v>
      </c>
      <c r="D7" s="43" t="s">
        <v>88</v>
      </c>
    </row>
    <row r="8" spans="2:5" x14ac:dyDescent="0.25">
      <c r="B8" s="6"/>
      <c r="C8" s="6"/>
      <c r="D8" s="6"/>
    </row>
    <row r="9" spans="2:5" x14ac:dyDescent="0.25">
      <c r="B9" s="6"/>
      <c r="C9" s="6"/>
      <c r="D9" s="6"/>
    </row>
    <row r="10" spans="2:5" x14ac:dyDescent="0.25">
      <c r="B10" s="7" t="s">
        <v>85</v>
      </c>
      <c r="C10" s="7"/>
      <c r="D10" s="7"/>
    </row>
    <row r="11" spans="2:5" x14ac:dyDescent="0.25">
      <c r="B11" s="7" t="s">
        <v>86</v>
      </c>
      <c r="C11" s="7">
        <f>15*38.5</f>
        <v>577.5</v>
      </c>
      <c r="D11" s="7"/>
    </row>
    <row r="12" spans="2:5" x14ac:dyDescent="0.25">
      <c r="B12" s="6"/>
      <c r="C12" s="6"/>
      <c r="D12" s="6"/>
    </row>
    <row r="13" spans="2:5" x14ac:dyDescent="0.25">
      <c r="B13" s="6"/>
      <c r="C13" s="6"/>
      <c r="D13" s="6"/>
    </row>
    <row r="14" spans="2:5" x14ac:dyDescent="0.25">
      <c r="B14" s="6"/>
      <c r="C14" s="6"/>
      <c r="D14" s="6"/>
    </row>
    <row r="15" spans="2:5" x14ac:dyDescent="0.25">
      <c r="B15" s="7" t="s">
        <v>87</v>
      </c>
      <c r="C15" s="7">
        <f>C7-C11</f>
        <v>1433.5</v>
      </c>
      <c r="D15" s="7">
        <f>C15/38.5</f>
        <v>37.233766233766232</v>
      </c>
      <c r="E15" t="s">
        <v>101</v>
      </c>
    </row>
    <row r="16" spans="2:5" x14ac:dyDescent="0.25">
      <c r="B16" s="7" t="s">
        <v>89</v>
      </c>
      <c r="C16" s="7"/>
      <c r="D16" s="7"/>
    </row>
    <row r="17" spans="2:7" ht="45" x14ac:dyDescent="0.25">
      <c r="B17" s="7"/>
      <c r="C17" s="7"/>
      <c r="D17" s="8" t="s">
        <v>100</v>
      </c>
    </row>
    <row r="22" spans="2:7" x14ac:dyDescent="0.25">
      <c r="B22" s="21" t="s">
        <v>98</v>
      </c>
    </row>
    <row r="24" spans="2:7" x14ac:dyDescent="0.25">
      <c r="B24" s="45" t="s">
        <v>94</v>
      </c>
      <c r="C24" s="45" t="s">
        <v>26</v>
      </c>
      <c r="D24" s="45" t="s">
        <v>95</v>
      </c>
      <c r="E24" s="2" t="s">
        <v>102</v>
      </c>
      <c r="F24" s="45">
        <v>10</v>
      </c>
      <c r="G24" s="45">
        <v>4</v>
      </c>
    </row>
    <row r="25" spans="2:7" x14ac:dyDescent="0.25">
      <c r="B25" s="45"/>
      <c r="C25" s="45"/>
      <c r="D25" s="45"/>
      <c r="E25" s="45"/>
      <c r="F25" s="45"/>
      <c r="G25" s="45"/>
    </row>
    <row r="26" spans="2:7" x14ac:dyDescent="0.25">
      <c r="B26" s="45"/>
      <c r="C26" s="45"/>
      <c r="D26" s="45"/>
      <c r="E26" s="45"/>
      <c r="F26" s="45"/>
      <c r="G26" s="45"/>
    </row>
    <row r="27" spans="2:7" x14ac:dyDescent="0.25">
      <c r="B27" s="45" t="s">
        <v>96</v>
      </c>
      <c r="C27" s="45" t="s">
        <v>97</v>
      </c>
      <c r="D27" s="45"/>
      <c r="E27" s="2" t="s">
        <v>102</v>
      </c>
      <c r="F27" s="45"/>
      <c r="G27" s="45">
        <v>5</v>
      </c>
    </row>
    <row r="28" spans="2:7" x14ac:dyDescent="0.25">
      <c r="B28" s="45"/>
      <c r="C28" s="45"/>
      <c r="D28" s="45"/>
      <c r="E28" s="2" t="s">
        <v>102</v>
      </c>
      <c r="F28" s="45"/>
      <c r="G28" s="45">
        <v>5</v>
      </c>
    </row>
  </sheetData>
  <mergeCells count="1">
    <mergeCell ref="B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6</vt:i4>
      </vt:variant>
    </vt:vector>
  </HeadingPairs>
  <TitlesOfParts>
    <vt:vector size="6" baseType="lpstr">
      <vt:lpstr>NUOVE CIFRE</vt:lpstr>
      <vt:lpstr>PROGETTI CONTINUITA</vt:lpstr>
      <vt:lpstr>FIS-BONUS PER ORDINE DI SCUOLA</vt:lpstr>
      <vt:lpstr>INFANZIA</vt:lpstr>
      <vt:lpstr>PRIMARIA</vt:lpstr>
      <vt:lpstr>SECONDARIA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GEIC81400G - IC VALLE STURA</dc:creator>
  <cp:lastModifiedBy>Anita Macciò</cp:lastModifiedBy>
  <dcterms:created xsi:type="dcterms:W3CDTF">2023-12-12T06:43:22Z</dcterms:created>
  <dcterms:modified xsi:type="dcterms:W3CDTF">2024-05-21T15:25:47Z</dcterms:modified>
</cp:coreProperties>
</file>