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<sst xmlns="http://schemas.openxmlformats.org/spreadsheetml/2006/main" count="161" uniqueCount="137">
  <si>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</si>
  <si>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</si>
  <si>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</si>
  <si>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</si>
  <si>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</si>
  <si>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</si>
  <si>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</si>
  <si>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</si>
  <si>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</si>
  <si>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</si>
  <si>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</si>
  <si>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</si>
  <si>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</si>
  <si>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</si>
  <si>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</si>
  <si>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</si>
  <si>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</si>
  <si>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</si>
  <si>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</si>
  <si>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</si>
  <si>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L. Da Vinci - Sonnino</t>
  </si>
  <si>
    <t>04010 SONNINO (LT) - Via Selvotta snc - C.F. 91067060599 C.M. LTIC80100L</t>
  </si>
  <si>
    <t>2025</t>
  </si>
  <si>
    <t>54 del 20/12/2024</t>
  </si>
  <si>
    <t>FPA 67/24 del 20/12/2024</t>
  </si>
  <si>
    <t>V3-25340 del 18/12/2024</t>
  </si>
  <si>
    <t>FPA 66/24 del 17/12/2024</t>
  </si>
  <si>
    <t>287E del 17/12/2024</t>
  </si>
  <si>
    <t>8N00438964 del 11/12/2024</t>
  </si>
  <si>
    <t>3 del 10/12/2024</t>
  </si>
  <si>
    <t>45 del 06/12/2024</t>
  </si>
  <si>
    <t>FPA 61/24 del 04/12/2024</t>
  </si>
  <si>
    <t>1024294426 del 04/12/2024</t>
  </si>
  <si>
    <t>2024  1658/A del 30/11/2024</t>
  </si>
  <si>
    <t>2024  1657/A del 30/11/2024</t>
  </si>
  <si>
    <t>3 del 07/01/2025</t>
  </si>
  <si>
    <t>74/TER22 del 21/01/2025</t>
  </si>
  <si>
    <t>1025001513 del 10/01/2025</t>
  </si>
  <si>
    <t>63 del 23/01/2025</t>
  </si>
  <si>
    <t>2025   145/A del 31/01/2025</t>
  </si>
  <si>
    <t>1025026713 del 06/02/2025</t>
  </si>
  <si>
    <t>2507900015197 del 07/02/2025</t>
  </si>
  <si>
    <t>V2/509371 del 07/02/2025</t>
  </si>
  <si>
    <t>V2/508309 del 31/01/2025</t>
  </si>
  <si>
    <t>00167/25 del 31/01/2025</t>
  </si>
  <si>
    <t>8N00047948 del 11/02/2025</t>
  </si>
  <si>
    <t>2/43 del 13/02/2025</t>
  </si>
  <si>
    <t>FPA 6/25 del 24/02/2025</t>
  </si>
  <si>
    <t>25103377 del 20/02/2025</t>
  </si>
  <si>
    <t>25103375 del 20/02/2025</t>
  </si>
  <si>
    <t>3 del 20/02/2025</t>
  </si>
  <si>
    <t>12 del 06/03/2025</t>
  </si>
  <si>
    <t>1025052384 del 05/03/2025</t>
  </si>
  <si>
    <t>05/DID del 05/03/2025</t>
  </si>
  <si>
    <t>601/00 del 03/03/2025</t>
  </si>
  <si>
    <t>FPA 10/25 del 06/03/2025</t>
  </si>
  <si>
    <t>FPA 8/25 del 04/03/2025</t>
  </si>
  <si>
    <t>000000001323 del 10/03/2025</t>
  </si>
  <si>
    <t>FATTPA 130_24 del 22/05/2024</t>
  </si>
  <si>
    <t>FPA 12/25 del 11/03/2025</t>
  </si>
  <si>
    <t>3 del 06/03/2025</t>
  </si>
  <si>
    <t>92 del 13/03/2025</t>
  </si>
  <si>
    <t>FPA 14/25 del 20/03/2025</t>
  </si>
  <si>
    <t>FATTPA 1_25 del 20/03/2025</t>
  </si>
  <si>
    <t>V2/519351 del 20/03/2025</t>
  </si>
  <si>
    <t>00210 del 24/03/2025</t>
  </si>
  <si>
    <t>00209 del 24/03/2025</t>
  </si>
  <si>
    <t>74/TER118 del 17/03/2025</t>
  </si>
  <si>
    <t>5930/FVISE del 24/03/2025</t>
  </si>
  <si>
    <t>12 del 12/02/2025</t>
  </si>
  <si>
    <t>1025077499 del 03/04/2025</t>
  </si>
  <si>
    <t>FPA 22/25 del 07/04/2025</t>
  </si>
  <si>
    <t>FPA 21/25 del 07/04/2025</t>
  </si>
  <si>
    <t>FATTPA 20_25 del 04/04/2025</t>
  </si>
  <si>
    <t>Museo-39_2025 del 04/04/2025</t>
  </si>
  <si>
    <t>8N00126202 del 10/04/2025</t>
  </si>
  <si>
    <t>12500600010000014107 del 14/04/2025</t>
  </si>
  <si>
    <t>V3-10001 del 08/04/2025</t>
  </si>
  <si>
    <t>V2/527559 del 23/04/2025</t>
  </si>
  <si>
    <t>V2/527558 del 23/04/2025</t>
  </si>
  <si>
    <t>10 del 23/04/2025</t>
  </si>
  <si>
    <t>FATTPA 36_25 del 03/05/2025</t>
  </si>
  <si>
    <t>19/01 del 05/05/2025</t>
  </si>
  <si>
    <t>FPA 33/25 del 08/05/2025</t>
  </si>
  <si>
    <t>FPA 30/25 del 07/05/2025</t>
  </si>
  <si>
    <t>441/FPA1 del 09/05/2025</t>
  </si>
  <si>
    <t>2617/FVIAC del 05/05/2025</t>
  </si>
  <si>
    <t>FPA 36/25 del 12/05/2025</t>
  </si>
  <si>
    <t>2507900046136 del 09/05/2025</t>
  </si>
  <si>
    <t>FPA 4/25 del 18/05/2025</t>
  </si>
  <si>
    <t>268 del 14/05/2025</t>
  </si>
  <si>
    <t>FPA 41/25 del 16/05/2025</t>
  </si>
  <si>
    <t>FPA 22/25 del 19/05/2025</t>
  </si>
  <si>
    <t>FPA 39/25 del 13/05/2025</t>
  </si>
  <si>
    <t>1215 del 16/05/2025</t>
  </si>
  <si>
    <t>FPA 43/25 del 20/05/2025</t>
  </si>
  <si>
    <t>22 del 20/05/2025</t>
  </si>
  <si>
    <t>FPA 49/25 del 26/05/2025</t>
  </si>
  <si>
    <t>FPA 48/25 del 26/05/2025</t>
  </si>
  <si>
    <t>26/DID del 26/05/2025</t>
  </si>
  <si>
    <t>FPA 46/25 del 24/05/2025</t>
  </si>
  <si>
    <t>73 del 23/05/2025</t>
  </si>
  <si>
    <t>345/00 del 26/05/2025</t>
  </si>
  <si>
    <t>FPA 51/25 del 27/05/2025</t>
  </si>
  <si>
    <t>236 del 27/05/2025</t>
  </si>
  <si>
    <t>344/00 del 26/05/2025</t>
  </si>
  <si>
    <t>32 del 28/05/2025</t>
  </si>
  <si>
    <t>FPA 54/25 del 30/05/2025</t>
  </si>
  <si>
    <t>152/PA del 06/06/2025</t>
  </si>
  <si>
    <t>8N00195474 del 11/06/2025</t>
  </si>
  <si>
    <t>V2/500555 del 20/06/2025</t>
  </si>
  <si>
    <t>64 del 19/06/2025</t>
  </si>
  <si>
    <t>25110328 del 24/07/2025</t>
  </si>
  <si>
    <t>25110329 del 24/07/2025</t>
  </si>
  <si>
    <t>12500600010000033956 del 07/07/2025</t>
  </si>
  <si>
    <t>V2/500568 del 27/06/2025</t>
  </si>
  <si>
    <t>350/FVISE del 30/06/2025</t>
  </si>
  <si>
    <t>V2/542073 del 20/06/2025</t>
  </si>
  <si>
    <t>V2/542072 del 20/06/2025</t>
  </si>
  <si>
    <t>2507900078429 del 07/08/2025</t>
  </si>
  <si>
    <t>8N00263930 del 11/08/2025</t>
  </si>
  <si>
    <t>1025186709 del 21/08/2025</t>
  </si>
  <si>
    <t>306 del 11/07/2025</t>
  </si>
  <si>
    <t>1025209193 del 11/09/2025</t>
  </si>
  <si>
    <t>V2/563375 del 18/09/2025</t>
  </si>
  <si>
    <t>FPA 1/25 del 19/09/2025</t>
  </si>
  <si>
    <t>27/PA del 13/09/2025</t>
  </si>
  <si>
    <t>23 del 01/10/2025</t>
  </si>
  <si>
    <t>PA/2025/0845 del 30/09/2025</t>
  </si>
  <si>
    <t>615/FVISE del 25/09/2025</t>
  </si>
  <si>
    <t>1041A del 23/09/2025</t>
  </si>
  <si>
    <t>V3-21033 del 01/10/2025</t>
  </si>
  <si>
    <t>V3-20718 del 30/09/2025</t>
  </si>
  <si>
    <t>8N00340061 del 09/10/2025</t>
  </si>
  <si>
    <t>V2/572368 del 23/10/2025</t>
  </si>
  <si>
    <t>FPA 66/25 del 22/10/2025</t>
  </si>
  <si>
    <t>1025246027 del 03/11/2025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</si>
</sst>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114</v>
      </c>
      <c r="B9" s="33"/>
      <c r="C9" s="32">
        <f>SUM(C13:C16)</f>
        <v>163452.75999999998</v>
      </c>
      <c r="D9" s="33"/>
      <c r="E9" s="38">
        <f>('Trimestre 1'!H1+'Trimestre 2'!H1+'Trimestre 3'!H1+'Trimestre 4'!H1)/C9</f>
        <v>15.70956452494287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42</v>
      </c>
      <c r="C13" s="26">
        <f>'Trimestre 1'!B1</f>
        <v>68403.25</v>
      </c>
      <c r="D13" s="26">
        <f>'Trimestre 1'!G1</f>
        <v>81.673325317145014</v>
      </c>
      <c r="E13" s="26">
        <v>41830.300000000003</v>
      </c>
      <c r="F13" s="30">
        <v>6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47</v>
      </c>
      <c r="C14" s="26">
        <f>'Trimestre 2'!B1</f>
        <v>68673.669999999984</v>
      </c>
      <c r="D14" s="26">
        <f>'Trimestre 2'!G1</f>
        <v>-32.334958653003397</v>
      </c>
      <c r="E14" s="26">
        <v>5168.75</v>
      </c>
      <c r="F14" s="30">
        <v>2</v>
      </c>
    </row>
    <row r="15" spans="1:9" ht="22.5" customHeight="1" x14ac:dyDescent="0.25">
      <c r="A15" s="25" t="s">
        <v>15</v>
      </c>
      <c r="B15" s="14">
        <f>'Trimestre 3'!C1</f>
        <v>15</v>
      </c>
      <c r="C15" s="26">
        <f>'Trimestre 3'!B1</f>
        <v>14055.51</v>
      </c>
      <c r="D15" s="26">
        <f>'Trimestre 3'!G1</f>
        <v>-25.639750531997773</v>
      </c>
      <c r="E15" s="26">
        <v>922.69</v>
      </c>
      <c r="F15" s="30">
        <v>2</v>
      </c>
    </row>
    <row r="16" spans="1:9" ht="21.75" customHeight="1" x14ac:dyDescent="0.25">
      <c r="A16" s="25" t="s">
        <v>16</v>
      </c>
      <c r="B16" s="14">
        <f>'Trimestre 4'!C1</f>
        <v>10</v>
      </c>
      <c r="C16" s="26">
        <f>'Trimestre 4'!B1</f>
        <v>12320.33</v>
      </c>
      <c r="D16" s="26">
        <f>'Trimestre 4'!G1</f>
        <v>-35.551739279710851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68403.25</v>
      </c>
      <c r="C1" s="31">
        <f>COUNTA(A4:A203)</f>
        <v>42</v>
      </c>
      <c r="G1" s="13">
        <f>IF(B1&lt;&gt;0,H1/B1,0)</f>
        <v>81.673325317145014</v>
      </c>
      <c r="H1" s="12">
        <f>SUM(H4:H195)</f>
        <v>5586720.8900000006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1638</v>
      </c>
      <c r="C4" s="10">
        <v>45677</v>
      </c>
      <c r="D4" s="10">
        <v>45665</v>
      </c>
      <c r="E4" s="10"/>
      <c r="F4" s="10"/>
      <c r="G4" s="1">
        <f>D4-C4-(F4-E4)</f>
        <v>-12</v>
      </c>
      <c r="H4" s="9">
        <f>B4*G4</f>
        <v>-19656</v>
      </c>
    </row>
    <row r="5" spans="1:8" x14ac:dyDescent="0.25">
      <c r="A5" s="16" t="s">
        <v>24</v>
      </c>
      <c r="B5" s="9">
        <v>1500</v>
      </c>
      <c r="C5" s="10">
        <v>45677</v>
      </c>
      <c r="D5" s="10">
        <v>45665</v>
      </c>
      <c r="E5" s="10"/>
      <c r="F5" s="10"/>
      <c r="G5" s="1">
        <f t="shared" ref="G5:G68" si="0">D5-C5-(F5-E5)</f>
        <v>-12</v>
      </c>
      <c r="H5" s="9">
        <f t="shared" ref="H5:H68" si="1">B5*G5</f>
        <v>-18000</v>
      </c>
    </row>
    <row r="6" spans="1:8" x14ac:dyDescent="0.25">
      <c r="A6" s="16" t="s">
        <v>25</v>
      </c>
      <c r="B6" s="9">
        <v>65.569999999999993</v>
      </c>
      <c r="C6" s="10">
        <v>45674</v>
      </c>
      <c r="D6" s="10">
        <v>45665</v>
      </c>
      <c r="E6" s="10"/>
      <c r="F6" s="10"/>
      <c r="G6" s="1">
        <f t="shared" si="0"/>
        <v>-9</v>
      </c>
      <c r="H6" s="9">
        <f t="shared" si="1"/>
        <v>-590.13</v>
      </c>
    </row>
    <row r="7" spans="1:8" x14ac:dyDescent="0.25">
      <c r="A7" s="16" t="s">
        <v>26</v>
      </c>
      <c r="B7" s="9">
        <v>600</v>
      </c>
      <c r="C7" s="10">
        <v>45674</v>
      </c>
      <c r="D7" s="10">
        <v>45665</v>
      </c>
      <c r="E7" s="10"/>
      <c r="F7" s="10"/>
      <c r="G7" s="1">
        <f t="shared" si="0"/>
        <v>-9</v>
      </c>
      <c r="H7" s="9">
        <f t="shared" si="1"/>
        <v>-5400</v>
      </c>
    </row>
    <row r="8" spans="1:8" x14ac:dyDescent="0.25">
      <c r="A8" s="16" t="s">
        <v>27</v>
      </c>
      <c r="B8" s="9">
        <v>160</v>
      </c>
      <c r="C8" s="10">
        <v>45674</v>
      </c>
      <c r="D8" s="10">
        <v>45665</v>
      </c>
      <c r="E8" s="10"/>
      <c r="F8" s="10"/>
      <c r="G8" s="1">
        <f t="shared" si="0"/>
        <v>-9</v>
      </c>
      <c r="H8" s="9">
        <f t="shared" si="1"/>
        <v>-1440</v>
      </c>
    </row>
    <row r="9" spans="1:8" x14ac:dyDescent="0.25">
      <c r="A9" s="16" t="s">
        <v>28</v>
      </c>
      <c r="B9" s="9">
        <v>110</v>
      </c>
      <c r="C9" s="10">
        <v>45670</v>
      </c>
      <c r="D9" s="10">
        <v>45665</v>
      </c>
      <c r="E9" s="10"/>
      <c r="F9" s="10"/>
      <c r="G9" s="1">
        <f t="shared" si="0"/>
        <v>-5</v>
      </c>
      <c r="H9" s="9">
        <f t="shared" si="1"/>
        <v>-550</v>
      </c>
    </row>
    <row r="10" spans="1:8" x14ac:dyDescent="0.25">
      <c r="A10" s="16" t="s">
        <v>29</v>
      </c>
      <c r="B10" s="9">
        <v>344.26</v>
      </c>
      <c r="C10" s="10">
        <v>45667</v>
      </c>
      <c r="D10" s="10">
        <v>45665</v>
      </c>
      <c r="E10" s="10"/>
      <c r="F10" s="10"/>
      <c r="G10" s="1">
        <f t="shared" si="0"/>
        <v>-2</v>
      </c>
      <c r="H10" s="9">
        <f t="shared" si="1"/>
        <v>-688.52</v>
      </c>
    </row>
    <row r="11" spans="1:8" x14ac:dyDescent="0.25">
      <c r="A11" s="16" t="s">
        <v>30</v>
      </c>
      <c r="B11" s="9">
        <v>182</v>
      </c>
      <c r="C11" s="10">
        <v>45663</v>
      </c>
      <c r="D11" s="10">
        <v>45665</v>
      </c>
      <c r="E11" s="10"/>
      <c r="F11" s="10"/>
      <c r="G11" s="1">
        <f t="shared" si="0"/>
        <v>2</v>
      </c>
      <c r="H11" s="9">
        <f t="shared" si="1"/>
        <v>364</v>
      </c>
    </row>
    <row r="12" spans="1:8" x14ac:dyDescent="0.25">
      <c r="A12" s="16" t="s">
        <v>31</v>
      </c>
      <c r="B12" s="9">
        <v>300</v>
      </c>
      <c r="C12" s="10">
        <v>45661</v>
      </c>
      <c r="D12" s="10">
        <v>45665</v>
      </c>
      <c r="E12" s="10"/>
      <c r="F12" s="10"/>
      <c r="G12" s="1">
        <f t="shared" si="0"/>
        <v>4</v>
      </c>
      <c r="H12" s="9">
        <f t="shared" si="1"/>
        <v>1200</v>
      </c>
    </row>
    <row r="13" spans="1:8" x14ac:dyDescent="0.25">
      <c r="A13" s="16" t="s">
        <v>32</v>
      </c>
      <c r="B13" s="9">
        <v>75.2</v>
      </c>
      <c r="C13" s="10">
        <v>45660</v>
      </c>
      <c r="D13" s="10">
        <v>45665</v>
      </c>
      <c r="E13" s="10"/>
      <c r="F13" s="10"/>
      <c r="G13" s="1">
        <f t="shared" si="0"/>
        <v>5</v>
      </c>
      <c r="H13" s="9">
        <f t="shared" si="1"/>
        <v>376</v>
      </c>
    </row>
    <row r="14" spans="1:8" x14ac:dyDescent="0.25">
      <c r="A14" s="16" t="s">
        <v>33</v>
      </c>
      <c r="B14" s="9">
        <v>355</v>
      </c>
      <c r="C14" s="10">
        <v>45656</v>
      </c>
      <c r="D14" s="10">
        <v>45665</v>
      </c>
      <c r="E14" s="10"/>
      <c r="F14" s="10"/>
      <c r="G14" s="1">
        <f t="shared" si="0"/>
        <v>9</v>
      </c>
      <c r="H14" s="9">
        <f t="shared" si="1"/>
        <v>3195</v>
      </c>
    </row>
    <row r="15" spans="1:8" x14ac:dyDescent="0.25">
      <c r="A15" s="16" t="s">
        <v>34</v>
      </c>
      <c r="B15" s="9">
        <v>235</v>
      </c>
      <c r="C15" s="10">
        <v>45656</v>
      </c>
      <c r="D15" s="10">
        <v>45665</v>
      </c>
      <c r="E15" s="10"/>
      <c r="F15" s="10"/>
      <c r="G15" s="1">
        <f t="shared" si="0"/>
        <v>9</v>
      </c>
      <c r="H15" s="9">
        <f t="shared" si="1"/>
        <v>2115</v>
      </c>
    </row>
    <row r="16" spans="1:8" x14ac:dyDescent="0.25">
      <c r="A16" s="16" t="s">
        <v>35</v>
      </c>
      <c r="B16" s="9">
        <v>319.83999999999997</v>
      </c>
      <c r="C16" s="10">
        <v>45695</v>
      </c>
      <c r="D16" s="10">
        <v>45680</v>
      </c>
      <c r="E16" s="10"/>
      <c r="F16" s="10"/>
      <c r="G16" s="1">
        <f t="shared" si="0"/>
        <v>-15</v>
      </c>
      <c r="H16" s="9">
        <f t="shared" si="1"/>
        <v>-4797.6000000000004</v>
      </c>
    </row>
    <row r="17" spans="1:8" x14ac:dyDescent="0.25">
      <c r="A17" s="16" t="s">
        <v>36</v>
      </c>
      <c r="B17" s="9">
        <v>5600</v>
      </c>
      <c r="C17" s="10">
        <v>45685</v>
      </c>
      <c r="D17" s="10">
        <v>45685</v>
      </c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 t="s">
        <v>37</v>
      </c>
      <c r="B18" s="9">
        <v>31.58</v>
      </c>
      <c r="C18" s="10">
        <v>45697</v>
      </c>
      <c r="D18" s="10">
        <v>45685</v>
      </c>
      <c r="E18" s="10"/>
      <c r="F18" s="10"/>
      <c r="G18" s="1">
        <f t="shared" si="0"/>
        <v>-12</v>
      </c>
      <c r="H18" s="9">
        <f t="shared" si="1"/>
        <v>-378.96</v>
      </c>
    </row>
    <row r="19" spans="1:8" x14ac:dyDescent="0.25">
      <c r="A19" s="16" t="s">
        <v>38</v>
      </c>
      <c r="B19" s="9">
        <v>1020</v>
      </c>
      <c r="C19" s="10">
        <v>45711</v>
      </c>
      <c r="D19" s="10">
        <v>45685</v>
      </c>
      <c r="E19" s="10"/>
      <c r="F19" s="10"/>
      <c r="G19" s="1">
        <f t="shared" si="0"/>
        <v>-26</v>
      </c>
      <c r="H19" s="9">
        <f t="shared" si="1"/>
        <v>-26520</v>
      </c>
    </row>
    <row r="20" spans="1:8" x14ac:dyDescent="0.25">
      <c r="A20" s="16" t="s">
        <v>39</v>
      </c>
      <c r="B20" s="9">
        <v>110</v>
      </c>
      <c r="C20" s="10">
        <v>45717</v>
      </c>
      <c r="D20" s="10">
        <v>45698</v>
      </c>
      <c r="E20" s="10"/>
      <c r="F20" s="10"/>
      <c r="G20" s="1">
        <f t="shared" si="0"/>
        <v>-19</v>
      </c>
      <c r="H20" s="9">
        <f t="shared" si="1"/>
        <v>-2090</v>
      </c>
    </row>
    <row r="21" spans="1:8" x14ac:dyDescent="0.25">
      <c r="A21" s="16" t="s">
        <v>40</v>
      </c>
      <c r="B21" s="9">
        <v>18.12</v>
      </c>
      <c r="C21" s="10">
        <v>45724</v>
      </c>
      <c r="D21" s="10">
        <v>45698</v>
      </c>
      <c r="E21" s="10"/>
      <c r="F21" s="10"/>
      <c r="G21" s="1">
        <f t="shared" si="0"/>
        <v>-26</v>
      </c>
      <c r="H21" s="9">
        <f t="shared" si="1"/>
        <v>-471.12</v>
      </c>
    </row>
    <row r="22" spans="1:8" x14ac:dyDescent="0.25">
      <c r="A22" s="16" t="s">
        <v>41</v>
      </c>
      <c r="B22" s="9">
        <v>156.5</v>
      </c>
      <c r="C22" s="10">
        <v>45725</v>
      </c>
      <c r="D22" s="10">
        <v>45698</v>
      </c>
      <c r="E22" s="10"/>
      <c r="F22" s="10"/>
      <c r="G22" s="1">
        <f t="shared" si="0"/>
        <v>-27</v>
      </c>
      <c r="H22" s="9">
        <f t="shared" si="1"/>
        <v>-4225.5</v>
      </c>
    </row>
    <row r="23" spans="1:8" x14ac:dyDescent="0.25">
      <c r="A23" s="16" t="s">
        <v>42</v>
      </c>
      <c r="B23" s="9">
        <v>330</v>
      </c>
      <c r="C23" s="10">
        <v>45777</v>
      </c>
      <c r="D23" s="10">
        <v>45698</v>
      </c>
      <c r="E23" s="10"/>
      <c r="F23" s="10"/>
      <c r="G23" s="1">
        <f t="shared" si="0"/>
        <v>-79</v>
      </c>
      <c r="H23" s="9">
        <f t="shared" si="1"/>
        <v>-26070</v>
      </c>
    </row>
    <row r="24" spans="1:8" x14ac:dyDescent="0.25">
      <c r="A24" s="16" t="s">
        <v>43</v>
      </c>
      <c r="B24" s="9">
        <v>2852.82</v>
      </c>
      <c r="C24" s="10">
        <v>45747</v>
      </c>
      <c r="D24" s="10">
        <v>45698</v>
      </c>
      <c r="E24" s="10"/>
      <c r="F24" s="10"/>
      <c r="G24" s="1">
        <f t="shared" si="0"/>
        <v>-49</v>
      </c>
      <c r="H24" s="9">
        <f t="shared" si="1"/>
        <v>-139788.18</v>
      </c>
    </row>
    <row r="25" spans="1:8" x14ac:dyDescent="0.25">
      <c r="A25" s="16" t="s">
        <v>44</v>
      </c>
      <c r="B25" s="9">
        <v>80</v>
      </c>
      <c r="C25" s="10">
        <v>45717</v>
      </c>
      <c r="D25" s="10">
        <v>45698</v>
      </c>
      <c r="E25" s="10"/>
      <c r="F25" s="10"/>
      <c r="G25" s="1">
        <f t="shared" si="0"/>
        <v>-19</v>
      </c>
      <c r="H25" s="9">
        <f t="shared" si="1"/>
        <v>-1520</v>
      </c>
    </row>
    <row r="26" spans="1:8" x14ac:dyDescent="0.25">
      <c r="A26" s="16" t="s">
        <v>45</v>
      </c>
      <c r="B26" s="9">
        <v>110</v>
      </c>
      <c r="C26" s="10">
        <v>45730</v>
      </c>
      <c r="D26" s="10">
        <v>45707</v>
      </c>
      <c r="E26" s="10"/>
      <c r="F26" s="10"/>
      <c r="G26" s="1">
        <f t="shared" si="0"/>
        <v>-23</v>
      </c>
      <c r="H26" s="9">
        <f t="shared" si="1"/>
        <v>-2530</v>
      </c>
    </row>
    <row r="27" spans="1:8" x14ac:dyDescent="0.25">
      <c r="A27" s="16" t="s">
        <v>46</v>
      </c>
      <c r="B27" s="9">
        <v>140</v>
      </c>
      <c r="C27" s="10">
        <v>45807</v>
      </c>
      <c r="D27" s="10">
        <v>45707</v>
      </c>
      <c r="E27" s="10"/>
      <c r="F27" s="10"/>
      <c r="G27" s="1">
        <f t="shared" si="0"/>
        <v>-100</v>
      </c>
      <c r="H27" s="9">
        <f t="shared" si="1"/>
        <v>-14000</v>
      </c>
    </row>
    <row r="28" spans="1:8" x14ac:dyDescent="0.25">
      <c r="A28" s="16" t="s">
        <v>47</v>
      </c>
      <c r="B28" s="9">
        <v>481.82</v>
      </c>
      <c r="C28" s="10">
        <v>45740</v>
      </c>
      <c r="D28" s="10">
        <v>45713</v>
      </c>
      <c r="E28" s="10"/>
      <c r="F28" s="10"/>
      <c r="G28" s="1">
        <f t="shared" si="0"/>
        <v>-27</v>
      </c>
      <c r="H28" s="9">
        <f t="shared" si="1"/>
        <v>-13009.14</v>
      </c>
    </row>
    <row r="29" spans="1:8" x14ac:dyDescent="0.25">
      <c r="A29" s="16" t="s">
        <v>48</v>
      </c>
      <c r="B29" s="9">
        <v>625.86</v>
      </c>
      <c r="C29" s="10">
        <v>45736</v>
      </c>
      <c r="D29" s="10">
        <v>45713</v>
      </c>
      <c r="E29" s="10"/>
      <c r="F29" s="10"/>
      <c r="G29" s="1">
        <f t="shared" si="0"/>
        <v>-23</v>
      </c>
      <c r="H29" s="9">
        <f t="shared" si="1"/>
        <v>-14394.78</v>
      </c>
    </row>
    <row r="30" spans="1:8" x14ac:dyDescent="0.25">
      <c r="A30" s="16" t="s">
        <v>49</v>
      </c>
      <c r="B30" s="9">
        <v>625.86</v>
      </c>
      <c r="C30" s="10">
        <v>45736</v>
      </c>
      <c r="D30" s="10">
        <v>45713</v>
      </c>
      <c r="E30" s="10"/>
      <c r="F30" s="10"/>
      <c r="G30" s="1">
        <f t="shared" si="0"/>
        <v>-23</v>
      </c>
      <c r="H30" s="9">
        <f t="shared" si="1"/>
        <v>-14394.78</v>
      </c>
    </row>
    <row r="31" spans="1:8" x14ac:dyDescent="0.25">
      <c r="A31" s="16" t="s">
        <v>50</v>
      </c>
      <c r="B31" s="9">
        <v>1475.41</v>
      </c>
      <c r="C31" s="10">
        <v>45736</v>
      </c>
      <c r="D31" s="10">
        <v>45713</v>
      </c>
      <c r="E31" s="10"/>
      <c r="F31" s="10"/>
      <c r="G31" s="1">
        <f t="shared" si="0"/>
        <v>-23</v>
      </c>
      <c r="H31" s="9">
        <f t="shared" si="1"/>
        <v>-33934.43</v>
      </c>
    </row>
    <row r="32" spans="1:8" x14ac:dyDescent="0.25">
      <c r="A32" s="16" t="s">
        <v>51</v>
      </c>
      <c r="B32" s="9">
        <v>610</v>
      </c>
      <c r="C32" s="10">
        <v>45753</v>
      </c>
      <c r="D32" s="10">
        <v>45723</v>
      </c>
      <c r="E32" s="10"/>
      <c r="F32" s="10"/>
      <c r="G32" s="1">
        <f t="shared" si="0"/>
        <v>-30</v>
      </c>
      <c r="H32" s="9">
        <f t="shared" si="1"/>
        <v>-18300</v>
      </c>
    </row>
    <row r="33" spans="1:8" x14ac:dyDescent="0.25">
      <c r="A33" s="16" t="s">
        <v>52</v>
      </c>
      <c r="B33" s="9">
        <v>19.04</v>
      </c>
      <c r="C33" s="10">
        <v>45751</v>
      </c>
      <c r="D33" s="10">
        <v>45723</v>
      </c>
      <c r="E33" s="10"/>
      <c r="F33" s="10"/>
      <c r="G33" s="1">
        <f t="shared" si="0"/>
        <v>-28</v>
      </c>
      <c r="H33" s="9">
        <f t="shared" si="1"/>
        <v>-533.12</v>
      </c>
    </row>
    <row r="34" spans="1:8" x14ac:dyDescent="0.25">
      <c r="A34" s="16" t="s">
        <v>53</v>
      </c>
      <c r="B34" s="9">
        <v>560</v>
      </c>
      <c r="C34" s="10">
        <v>45752</v>
      </c>
      <c r="D34" s="10">
        <v>45723</v>
      </c>
      <c r="E34" s="10"/>
      <c r="F34" s="10"/>
      <c r="G34" s="1">
        <f t="shared" si="0"/>
        <v>-29</v>
      </c>
      <c r="H34" s="9">
        <f t="shared" si="1"/>
        <v>-16240</v>
      </c>
    </row>
    <row r="35" spans="1:8" x14ac:dyDescent="0.25">
      <c r="A35" s="16" t="s">
        <v>54</v>
      </c>
      <c r="B35" s="9">
        <v>2050</v>
      </c>
      <c r="C35" s="10">
        <v>45777</v>
      </c>
      <c r="D35" s="10">
        <v>45723</v>
      </c>
      <c r="E35" s="10"/>
      <c r="F35" s="10"/>
      <c r="G35" s="1">
        <f t="shared" si="0"/>
        <v>-54</v>
      </c>
      <c r="H35" s="9">
        <f t="shared" si="1"/>
        <v>-110700</v>
      </c>
    </row>
    <row r="36" spans="1:8" x14ac:dyDescent="0.25">
      <c r="A36" s="16" t="s">
        <v>55</v>
      </c>
      <c r="B36" s="9">
        <v>536.36</v>
      </c>
      <c r="C36" s="10">
        <v>45753</v>
      </c>
      <c r="D36" s="10">
        <v>45723</v>
      </c>
      <c r="E36" s="10"/>
      <c r="F36" s="10"/>
      <c r="G36" s="1">
        <f t="shared" si="0"/>
        <v>-30</v>
      </c>
      <c r="H36" s="9">
        <f t="shared" si="1"/>
        <v>-16090.8</v>
      </c>
    </row>
    <row r="37" spans="1:8" x14ac:dyDescent="0.25">
      <c r="A37" s="16" t="s">
        <v>56</v>
      </c>
      <c r="B37" s="9">
        <v>618.17999999999995</v>
      </c>
      <c r="C37" s="10">
        <v>45751</v>
      </c>
      <c r="D37" s="10">
        <v>45723</v>
      </c>
      <c r="E37" s="10"/>
      <c r="F37" s="10"/>
      <c r="G37" s="1">
        <f t="shared" si="0"/>
        <v>-28</v>
      </c>
      <c r="H37" s="9">
        <f t="shared" si="1"/>
        <v>-17309.04</v>
      </c>
    </row>
    <row r="38" spans="1:8" x14ac:dyDescent="0.25">
      <c r="A38" s="16" t="s">
        <v>57</v>
      </c>
      <c r="B38" s="9">
        <v>4837</v>
      </c>
      <c r="C38" s="10">
        <v>45756</v>
      </c>
      <c r="D38" s="10">
        <v>45733</v>
      </c>
      <c r="E38" s="10"/>
      <c r="F38" s="10"/>
      <c r="G38" s="1">
        <f t="shared" si="0"/>
        <v>-23</v>
      </c>
      <c r="H38" s="9">
        <f t="shared" si="1"/>
        <v>-111251</v>
      </c>
    </row>
    <row r="39" spans="1:8" x14ac:dyDescent="0.25">
      <c r="A39" s="16" t="s">
        <v>58</v>
      </c>
      <c r="B39" s="9">
        <v>26208</v>
      </c>
      <c r="C39" s="10">
        <v>45465</v>
      </c>
      <c r="D39" s="10">
        <v>45733</v>
      </c>
      <c r="E39" s="10"/>
      <c r="F39" s="10"/>
      <c r="G39" s="1">
        <f t="shared" si="0"/>
        <v>268</v>
      </c>
      <c r="H39" s="9">
        <f t="shared" si="1"/>
        <v>7023744</v>
      </c>
    </row>
    <row r="40" spans="1:8" x14ac:dyDescent="0.25">
      <c r="A40" s="16" t="s">
        <v>59</v>
      </c>
      <c r="B40" s="9">
        <v>800</v>
      </c>
      <c r="C40" s="10">
        <v>45758</v>
      </c>
      <c r="D40" s="10">
        <v>45733</v>
      </c>
      <c r="E40" s="10"/>
      <c r="F40" s="10"/>
      <c r="G40" s="1">
        <f t="shared" si="0"/>
        <v>-25</v>
      </c>
      <c r="H40" s="9">
        <f t="shared" si="1"/>
        <v>-20000</v>
      </c>
    </row>
    <row r="41" spans="1:8" x14ac:dyDescent="0.25">
      <c r="A41" s="16" t="s">
        <v>60</v>
      </c>
      <c r="B41" s="9">
        <v>440.45</v>
      </c>
      <c r="C41" s="10">
        <v>45722</v>
      </c>
      <c r="D41" s="10">
        <v>45733</v>
      </c>
      <c r="E41" s="10"/>
      <c r="F41" s="10"/>
      <c r="G41" s="1">
        <f t="shared" si="0"/>
        <v>11</v>
      </c>
      <c r="H41" s="9">
        <f t="shared" si="1"/>
        <v>4844.95</v>
      </c>
    </row>
    <row r="42" spans="1:8" x14ac:dyDescent="0.25">
      <c r="A42" s="16" t="s">
        <v>61</v>
      </c>
      <c r="B42" s="9">
        <v>6869.33</v>
      </c>
      <c r="C42" s="10">
        <v>45819</v>
      </c>
      <c r="D42" s="10">
        <v>45733</v>
      </c>
      <c r="E42" s="10"/>
      <c r="F42" s="10"/>
      <c r="G42" s="1">
        <f t="shared" si="0"/>
        <v>-86</v>
      </c>
      <c r="H42" s="9">
        <f t="shared" si="1"/>
        <v>-590762.38</v>
      </c>
    </row>
    <row r="43" spans="1:8" x14ac:dyDescent="0.25">
      <c r="A43" s="16" t="s">
        <v>62</v>
      </c>
      <c r="B43" s="9">
        <v>2072.73</v>
      </c>
      <c r="C43" s="10">
        <v>45767</v>
      </c>
      <c r="D43" s="10">
        <v>45737</v>
      </c>
      <c r="E43" s="10"/>
      <c r="F43" s="10"/>
      <c r="G43" s="1">
        <f t="shared" si="0"/>
        <v>-30</v>
      </c>
      <c r="H43" s="9">
        <f t="shared" si="1"/>
        <v>-62181.9</v>
      </c>
    </row>
    <row r="44" spans="1:8" x14ac:dyDescent="0.25">
      <c r="A44" s="16" t="s">
        <v>63</v>
      </c>
      <c r="B44" s="9">
        <v>1231.82</v>
      </c>
      <c r="C44" s="10">
        <v>45736</v>
      </c>
      <c r="D44" s="10">
        <v>45737</v>
      </c>
      <c r="E44" s="10"/>
      <c r="F44" s="10"/>
      <c r="G44" s="1">
        <f t="shared" si="0"/>
        <v>1</v>
      </c>
      <c r="H44" s="9">
        <f t="shared" si="1"/>
        <v>1231.82</v>
      </c>
    </row>
    <row r="45" spans="1:8" x14ac:dyDescent="0.25">
      <c r="A45" s="16" t="s">
        <v>64</v>
      </c>
      <c r="B45" s="9">
        <v>2007.5</v>
      </c>
      <c r="C45" s="10">
        <v>45808</v>
      </c>
      <c r="D45" s="10">
        <v>45737</v>
      </c>
      <c r="E45" s="10"/>
      <c r="F45" s="10"/>
      <c r="G45" s="1">
        <f t="shared" si="0"/>
        <v>-71</v>
      </c>
      <c r="H45" s="9">
        <f t="shared" si="1"/>
        <v>-142532.5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68673.669999999984</v>
      </c>
      <c r="C1" s="31">
        <f>COUNTA(A4:A203)</f>
        <v>47</v>
      </c>
      <c r="G1" s="13">
        <f>IF(B1&lt;&gt;0,H1/B1,0)</f>
        <v>-32.334958653003397</v>
      </c>
      <c r="H1" s="12">
        <f>SUM(H4:H195)</f>
        <v>-2220560.2799999993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65</v>
      </c>
      <c r="B4" s="9">
        <v>3688.5</v>
      </c>
      <c r="C4" s="10">
        <v>45777</v>
      </c>
      <c r="D4" s="10">
        <v>45748</v>
      </c>
      <c r="E4" s="10"/>
      <c r="F4" s="10"/>
      <c r="G4" s="1">
        <f>D4-C4-(F4-E4)</f>
        <v>-29</v>
      </c>
      <c r="H4" s="9">
        <f>B4*G4</f>
        <v>-106966.5</v>
      </c>
    </row>
    <row r="5" spans="1:8" x14ac:dyDescent="0.25">
      <c r="A5" s="16" t="s">
        <v>66</v>
      </c>
      <c r="B5" s="9">
        <v>9360</v>
      </c>
      <c r="C5" s="10">
        <v>45777</v>
      </c>
      <c r="D5" s="10">
        <v>45748</v>
      </c>
      <c r="E5" s="10"/>
      <c r="F5" s="10"/>
      <c r="G5" s="1">
        <f t="shared" ref="G5:G68" si="0">D5-C5-(F5-E5)</f>
        <v>-29</v>
      </c>
      <c r="H5" s="9">
        <f t="shared" ref="H5:H68" si="1">B5*G5</f>
        <v>-271440</v>
      </c>
    </row>
    <row r="6" spans="1:8" x14ac:dyDescent="0.25">
      <c r="A6" s="16" t="s">
        <v>67</v>
      </c>
      <c r="B6" s="9">
        <v>16200</v>
      </c>
      <c r="C6" s="10">
        <v>45763</v>
      </c>
      <c r="D6" s="10">
        <v>45748</v>
      </c>
      <c r="E6" s="10"/>
      <c r="F6" s="10"/>
      <c r="G6" s="1">
        <f t="shared" si="0"/>
        <v>-15</v>
      </c>
      <c r="H6" s="9">
        <f t="shared" si="1"/>
        <v>-243000</v>
      </c>
    </row>
    <row r="7" spans="1:8" x14ac:dyDescent="0.25">
      <c r="A7" s="16" t="s">
        <v>68</v>
      </c>
      <c r="B7" s="9">
        <v>999</v>
      </c>
      <c r="C7" s="10">
        <v>45771</v>
      </c>
      <c r="D7" s="10">
        <v>45748</v>
      </c>
      <c r="E7" s="10"/>
      <c r="F7" s="10"/>
      <c r="G7" s="1">
        <f t="shared" si="0"/>
        <v>-23</v>
      </c>
      <c r="H7" s="9">
        <f t="shared" si="1"/>
        <v>-22977</v>
      </c>
    </row>
    <row r="8" spans="1:8" x14ac:dyDescent="0.25">
      <c r="A8" s="16" t="s">
        <v>69</v>
      </c>
      <c r="B8" s="9">
        <v>2459.02</v>
      </c>
      <c r="C8" s="10">
        <v>45880</v>
      </c>
      <c r="D8" s="10">
        <v>45758</v>
      </c>
      <c r="E8" s="10"/>
      <c r="F8" s="10"/>
      <c r="G8" s="1">
        <f t="shared" si="0"/>
        <v>-122</v>
      </c>
      <c r="H8" s="9">
        <f t="shared" si="1"/>
        <v>-300000.44</v>
      </c>
    </row>
    <row r="9" spans="1:8" x14ac:dyDescent="0.25">
      <c r="A9" s="16" t="s">
        <v>70</v>
      </c>
      <c r="B9" s="9">
        <v>22.52</v>
      </c>
      <c r="C9" s="10">
        <v>45780</v>
      </c>
      <c r="D9" s="10">
        <v>45758</v>
      </c>
      <c r="E9" s="10"/>
      <c r="F9" s="10"/>
      <c r="G9" s="1">
        <f t="shared" si="0"/>
        <v>-22</v>
      </c>
      <c r="H9" s="9">
        <f t="shared" si="1"/>
        <v>-495.44</v>
      </c>
    </row>
    <row r="10" spans="1:8" x14ac:dyDescent="0.25">
      <c r="A10" s="16" t="s">
        <v>71</v>
      </c>
      <c r="B10" s="9">
        <v>409.09</v>
      </c>
      <c r="C10" s="10">
        <v>45784</v>
      </c>
      <c r="D10" s="10">
        <v>45758</v>
      </c>
      <c r="E10" s="10"/>
      <c r="F10" s="10"/>
      <c r="G10" s="1">
        <f t="shared" si="0"/>
        <v>-26</v>
      </c>
      <c r="H10" s="9">
        <f t="shared" si="1"/>
        <v>-10636.34</v>
      </c>
    </row>
    <row r="11" spans="1:8" x14ac:dyDescent="0.25">
      <c r="A11" s="16" t="s">
        <v>72</v>
      </c>
      <c r="B11" s="9">
        <v>727.27</v>
      </c>
      <c r="C11" s="10">
        <v>45784</v>
      </c>
      <c r="D11" s="10">
        <v>45758</v>
      </c>
      <c r="E11" s="10"/>
      <c r="F11" s="10"/>
      <c r="G11" s="1">
        <f t="shared" si="0"/>
        <v>-26</v>
      </c>
      <c r="H11" s="9">
        <f t="shared" si="1"/>
        <v>-18909.02</v>
      </c>
    </row>
    <row r="12" spans="1:8" x14ac:dyDescent="0.25">
      <c r="A12" s="16" t="s">
        <v>73</v>
      </c>
      <c r="B12" s="9">
        <v>80</v>
      </c>
      <c r="C12" s="10">
        <v>45781</v>
      </c>
      <c r="D12" s="10">
        <v>45758</v>
      </c>
      <c r="E12" s="10"/>
      <c r="F12" s="10"/>
      <c r="G12" s="1">
        <f t="shared" si="0"/>
        <v>-23</v>
      </c>
      <c r="H12" s="9">
        <f t="shared" si="1"/>
        <v>-1840</v>
      </c>
    </row>
    <row r="13" spans="1:8" x14ac:dyDescent="0.25">
      <c r="A13" s="16" t="s">
        <v>74</v>
      </c>
      <c r="B13" s="9">
        <v>504</v>
      </c>
      <c r="C13" s="10">
        <v>45781</v>
      </c>
      <c r="D13" s="10">
        <v>45758</v>
      </c>
      <c r="E13" s="10"/>
      <c r="F13" s="10"/>
      <c r="G13" s="1">
        <f t="shared" si="0"/>
        <v>-23</v>
      </c>
      <c r="H13" s="9">
        <f t="shared" si="1"/>
        <v>-11592</v>
      </c>
    </row>
    <row r="14" spans="1:8" x14ac:dyDescent="0.25">
      <c r="A14" s="16" t="s">
        <v>75</v>
      </c>
      <c r="B14" s="9">
        <v>110</v>
      </c>
      <c r="C14" s="10">
        <v>45789</v>
      </c>
      <c r="D14" s="10">
        <v>45775</v>
      </c>
      <c r="E14" s="10"/>
      <c r="F14" s="10"/>
      <c r="G14" s="1">
        <f t="shared" si="0"/>
        <v>-14</v>
      </c>
      <c r="H14" s="9">
        <f t="shared" si="1"/>
        <v>-1540</v>
      </c>
    </row>
    <row r="15" spans="1:8" x14ac:dyDescent="0.25">
      <c r="A15" s="16" t="s">
        <v>76</v>
      </c>
      <c r="B15" s="9">
        <v>571.28</v>
      </c>
      <c r="C15" s="10">
        <v>45791</v>
      </c>
      <c r="D15" s="10">
        <v>45775</v>
      </c>
      <c r="E15" s="10"/>
      <c r="F15" s="10"/>
      <c r="G15" s="1">
        <f t="shared" si="0"/>
        <v>-16</v>
      </c>
      <c r="H15" s="9">
        <f t="shared" si="1"/>
        <v>-9140.48</v>
      </c>
    </row>
    <row r="16" spans="1:8" x14ac:dyDescent="0.25">
      <c r="A16" s="16" t="s">
        <v>77</v>
      </c>
      <c r="B16" s="9">
        <v>1313.3</v>
      </c>
      <c r="C16" s="10">
        <v>45791</v>
      </c>
      <c r="D16" s="10">
        <v>45775</v>
      </c>
      <c r="E16" s="10"/>
      <c r="F16" s="10"/>
      <c r="G16" s="1">
        <f t="shared" si="0"/>
        <v>-16</v>
      </c>
      <c r="H16" s="9">
        <f t="shared" si="1"/>
        <v>-21012.799999999999</v>
      </c>
    </row>
    <row r="17" spans="1:8" x14ac:dyDescent="0.25">
      <c r="A17" s="16" t="s">
        <v>78</v>
      </c>
      <c r="B17" s="9">
        <v>234</v>
      </c>
      <c r="C17" s="10">
        <v>45838</v>
      </c>
      <c r="D17" s="10">
        <v>45775</v>
      </c>
      <c r="E17" s="10"/>
      <c r="F17" s="10"/>
      <c r="G17" s="1">
        <f t="shared" si="0"/>
        <v>-63</v>
      </c>
      <c r="H17" s="9">
        <f t="shared" si="1"/>
        <v>-14742</v>
      </c>
    </row>
    <row r="18" spans="1:8" x14ac:dyDescent="0.25">
      <c r="A18" s="16" t="s">
        <v>79</v>
      </c>
      <c r="B18" s="9">
        <v>862</v>
      </c>
      <c r="C18" s="10">
        <v>45838</v>
      </c>
      <c r="D18" s="10">
        <v>45775</v>
      </c>
      <c r="E18" s="10"/>
      <c r="F18" s="10"/>
      <c r="G18" s="1">
        <f t="shared" si="0"/>
        <v>-63</v>
      </c>
      <c r="H18" s="9">
        <f t="shared" si="1"/>
        <v>-54306</v>
      </c>
    </row>
    <row r="19" spans="1:8" x14ac:dyDescent="0.25">
      <c r="A19" s="16" t="s">
        <v>80</v>
      </c>
      <c r="B19" s="9">
        <v>224.09</v>
      </c>
      <c r="C19" s="10">
        <v>45800</v>
      </c>
      <c r="D19" s="10">
        <v>45775</v>
      </c>
      <c r="E19" s="10"/>
      <c r="F19" s="10"/>
      <c r="G19" s="1">
        <f t="shared" si="0"/>
        <v>-25</v>
      </c>
      <c r="H19" s="9">
        <f t="shared" si="1"/>
        <v>-5602.25</v>
      </c>
    </row>
    <row r="20" spans="1:8" x14ac:dyDescent="0.25">
      <c r="A20" s="16" t="s">
        <v>81</v>
      </c>
      <c r="B20" s="9">
        <v>1793.44</v>
      </c>
      <c r="C20" s="10">
        <v>45811</v>
      </c>
      <c r="D20" s="10">
        <v>45784</v>
      </c>
      <c r="E20" s="10"/>
      <c r="F20" s="10"/>
      <c r="G20" s="1">
        <f t="shared" si="0"/>
        <v>-27</v>
      </c>
      <c r="H20" s="9">
        <f t="shared" si="1"/>
        <v>-48422.879999999997</v>
      </c>
    </row>
    <row r="21" spans="1:8" x14ac:dyDescent="0.25">
      <c r="A21" s="16" t="s">
        <v>82</v>
      </c>
      <c r="B21" s="9">
        <v>600</v>
      </c>
      <c r="C21" s="10">
        <v>45782</v>
      </c>
      <c r="D21" s="10">
        <v>45797</v>
      </c>
      <c r="E21" s="10"/>
      <c r="F21" s="10"/>
      <c r="G21" s="1">
        <f t="shared" si="0"/>
        <v>15</v>
      </c>
      <c r="H21" s="9">
        <f t="shared" si="1"/>
        <v>9000</v>
      </c>
    </row>
    <row r="22" spans="1:8" x14ac:dyDescent="0.25">
      <c r="A22" s="16" t="s">
        <v>83</v>
      </c>
      <c r="B22" s="9">
        <v>454.55</v>
      </c>
      <c r="C22" s="10">
        <v>45785</v>
      </c>
      <c r="D22" s="10">
        <v>45797</v>
      </c>
      <c r="E22" s="10"/>
      <c r="F22" s="10"/>
      <c r="G22" s="1">
        <f t="shared" si="0"/>
        <v>12</v>
      </c>
      <c r="H22" s="9">
        <f t="shared" si="1"/>
        <v>5454.6</v>
      </c>
    </row>
    <row r="23" spans="1:8" x14ac:dyDescent="0.25">
      <c r="A23" s="16" t="s">
        <v>84</v>
      </c>
      <c r="B23" s="9">
        <v>863.36</v>
      </c>
      <c r="C23" s="10">
        <v>45815</v>
      </c>
      <c r="D23" s="10">
        <v>45797</v>
      </c>
      <c r="E23" s="10"/>
      <c r="F23" s="10"/>
      <c r="G23" s="1">
        <f t="shared" si="0"/>
        <v>-18</v>
      </c>
      <c r="H23" s="9">
        <f t="shared" si="1"/>
        <v>-15540.48</v>
      </c>
    </row>
    <row r="24" spans="1:8" x14ac:dyDescent="0.25">
      <c r="A24" s="16" t="s">
        <v>85</v>
      </c>
      <c r="B24" s="9">
        <v>814</v>
      </c>
      <c r="C24" s="10">
        <v>45817</v>
      </c>
      <c r="D24" s="10">
        <v>45797</v>
      </c>
      <c r="E24" s="10"/>
      <c r="F24" s="10"/>
      <c r="G24" s="1">
        <f t="shared" si="0"/>
        <v>-20</v>
      </c>
      <c r="H24" s="9">
        <f t="shared" si="1"/>
        <v>-16280</v>
      </c>
    </row>
    <row r="25" spans="1:8" x14ac:dyDescent="0.25">
      <c r="A25" s="16" t="s">
        <v>86</v>
      </c>
      <c r="B25" s="9">
        <v>78</v>
      </c>
      <c r="C25" s="10">
        <v>45813</v>
      </c>
      <c r="D25" s="10">
        <v>45797</v>
      </c>
      <c r="E25" s="10"/>
      <c r="F25" s="10"/>
      <c r="G25" s="1">
        <f t="shared" si="0"/>
        <v>-16</v>
      </c>
      <c r="H25" s="9">
        <f t="shared" si="1"/>
        <v>-1248</v>
      </c>
    </row>
    <row r="26" spans="1:8" x14ac:dyDescent="0.25">
      <c r="A26" s="16" t="s">
        <v>87</v>
      </c>
      <c r="B26" s="9">
        <v>1363.63</v>
      </c>
      <c r="C26" s="10">
        <v>45820</v>
      </c>
      <c r="D26" s="10">
        <v>45797</v>
      </c>
      <c r="E26" s="10"/>
      <c r="F26" s="10"/>
      <c r="G26" s="1">
        <f t="shared" si="0"/>
        <v>-23</v>
      </c>
      <c r="H26" s="9">
        <f t="shared" si="1"/>
        <v>-31363.49</v>
      </c>
    </row>
    <row r="27" spans="1:8" x14ac:dyDescent="0.25">
      <c r="A27" s="16" t="s">
        <v>88</v>
      </c>
      <c r="B27" s="9">
        <v>156.5</v>
      </c>
      <c r="C27" s="10">
        <v>45816</v>
      </c>
      <c r="D27" s="10">
        <v>45797</v>
      </c>
      <c r="E27" s="10"/>
      <c r="F27" s="10"/>
      <c r="G27" s="1">
        <f t="shared" si="0"/>
        <v>-19</v>
      </c>
      <c r="H27" s="9">
        <f t="shared" si="1"/>
        <v>-2973.5</v>
      </c>
    </row>
    <row r="28" spans="1:8" x14ac:dyDescent="0.25">
      <c r="A28" s="16" t="s">
        <v>89</v>
      </c>
      <c r="B28" s="9">
        <v>200</v>
      </c>
      <c r="C28" s="10">
        <v>45826</v>
      </c>
      <c r="D28" s="10">
        <v>45797</v>
      </c>
      <c r="E28" s="10"/>
      <c r="F28" s="10"/>
      <c r="G28" s="1">
        <f t="shared" si="0"/>
        <v>-29</v>
      </c>
      <c r="H28" s="9">
        <f t="shared" si="1"/>
        <v>-5800</v>
      </c>
    </row>
    <row r="29" spans="1:8" x14ac:dyDescent="0.25">
      <c r="A29" s="16" t="s">
        <v>90</v>
      </c>
      <c r="B29" s="9">
        <v>279.5</v>
      </c>
      <c r="C29" s="10">
        <v>45821</v>
      </c>
      <c r="D29" s="10">
        <v>45797</v>
      </c>
      <c r="E29" s="10"/>
      <c r="F29" s="10"/>
      <c r="G29" s="1">
        <f t="shared" si="0"/>
        <v>-24</v>
      </c>
      <c r="H29" s="9">
        <f t="shared" si="1"/>
        <v>-6708</v>
      </c>
    </row>
    <row r="30" spans="1:8" x14ac:dyDescent="0.25">
      <c r="A30" s="16" t="s">
        <v>91</v>
      </c>
      <c r="B30" s="9">
        <v>1363.64</v>
      </c>
      <c r="C30" s="10">
        <v>45793</v>
      </c>
      <c r="D30" s="10">
        <v>45797</v>
      </c>
      <c r="E30" s="10"/>
      <c r="F30" s="10"/>
      <c r="G30" s="1">
        <f t="shared" si="0"/>
        <v>4</v>
      </c>
      <c r="H30" s="9">
        <f t="shared" si="1"/>
        <v>5454.56</v>
      </c>
    </row>
    <row r="31" spans="1:8" x14ac:dyDescent="0.25">
      <c r="A31" s="16" t="s">
        <v>92</v>
      </c>
      <c r="B31" s="9">
        <v>200</v>
      </c>
      <c r="C31" s="10">
        <v>45827</v>
      </c>
      <c r="D31" s="10">
        <v>45797</v>
      </c>
      <c r="E31" s="10"/>
      <c r="F31" s="10"/>
      <c r="G31" s="1">
        <f t="shared" si="0"/>
        <v>-30</v>
      </c>
      <c r="H31" s="9">
        <f t="shared" si="1"/>
        <v>-6000</v>
      </c>
    </row>
    <row r="32" spans="1:8" x14ac:dyDescent="0.25">
      <c r="A32" s="16" t="s">
        <v>93</v>
      </c>
      <c r="B32" s="9">
        <v>863.64</v>
      </c>
      <c r="C32" s="10">
        <v>45790</v>
      </c>
      <c r="D32" s="10">
        <v>45797</v>
      </c>
      <c r="E32" s="10"/>
      <c r="F32" s="10"/>
      <c r="G32" s="1">
        <f t="shared" si="0"/>
        <v>7</v>
      </c>
      <c r="H32" s="9">
        <f t="shared" si="1"/>
        <v>6045.48</v>
      </c>
    </row>
    <row r="33" spans="1:8" x14ac:dyDescent="0.25">
      <c r="A33" s="16" t="s">
        <v>94</v>
      </c>
      <c r="B33" s="9">
        <v>342</v>
      </c>
      <c r="C33" s="10">
        <v>45823</v>
      </c>
      <c r="D33" s="10">
        <v>45797</v>
      </c>
      <c r="E33" s="10"/>
      <c r="F33" s="10"/>
      <c r="G33" s="1">
        <f t="shared" si="0"/>
        <v>-26</v>
      </c>
      <c r="H33" s="9">
        <f t="shared" si="1"/>
        <v>-8892</v>
      </c>
    </row>
    <row r="34" spans="1:8" x14ac:dyDescent="0.25">
      <c r="A34" s="16" t="s">
        <v>95</v>
      </c>
      <c r="B34" s="9">
        <v>536.36</v>
      </c>
      <c r="C34" s="10">
        <v>45797</v>
      </c>
      <c r="D34" s="10">
        <v>45804</v>
      </c>
      <c r="E34" s="10"/>
      <c r="F34" s="10"/>
      <c r="G34" s="1">
        <f t="shared" si="0"/>
        <v>7</v>
      </c>
      <c r="H34" s="9">
        <f t="shared" si="1"/>
        <v>3754.52</v>
      </c>
    </row>
    <row r="35" spans="1:8" x14ac:dyDescent="0.25">
      <c r="A35" s="16" t="s">
        <v>96</v>
      </c>
      <c r="B35" s="9">
        <v>160</v>
      </c>
      <c r="C35" s="10">
        <v>45797</v>
      </c>
      <c r="D35" s="10">
        <v>45804</v>
      </c>
      <c r="E35" s="10"/>
      <c r="F35" s="10"/>
      <c r="G35" s="1">
        <f t="shared" si="0"/>
        <v>7</v>
      </c>
      <c r="H35" s="9">
        <f t="shared" si="1"/>
        <v>1120</v>
      </c>
    </row>
    <row r="36" spans="1:8" x14ac:dyDescent="0.25">
      <c r="A36" s="16" t="s">
        <v>97</v>
      </c>
      <c r="B36" s="9">
        <v>909.09</v>
      </c>
      <c r="C36" s="10">
        <v>45803</v>
      </c>
      <c r="D36" s="10">
        <v>45804</v>
      </c>
      <c r="E36" s="10"/>
      <c r="F36" s="10"/>
      <c r="G36" s="1">
        <f t="shared" si="0"/>
        <v>1</v>
      </c>
      <c r="H36" s="9">
        <f t="shared" si="1"/>
        <v>909.09</v>
      </c>
    </row>
    <row r="37" spans="1:8" x14ac:dyDescent="0.25">
      <c r="A37" s="16" t="s">
        <v>98</v>
      </c>
      <c r="B37" s="9">
        <v>363.64</v>
      </c>
      <c r="C37" s="10">
        <v>45834</v>
      </c>
      <c r="D37" s="10">
        <v>45804</v>
      </c>
      <c r="E37" s="10"/>
      <c r="F37" s="10"/>
      <c r="G37" s="1">
        <f t="shared" si="0"/>
        <v>-30</v>
      </c>
      <c r="H37" s="9">
        <f t="shared" si="1"/>
        <v>-10909.2</v>
      </c>
    </row>
    <row r="38" spans="1:8" x14ac:dyDescent="0.25">
      <c r="A38" s="16" t="s">
        <v>99</v>
      </c>
      <c r="B38" s="9">
        <v>360</v>
      </c>
      <c r="C38" s="10">
        <v>45803</v>
      </c>
      <c r="D38" s="10">
        <v>45804</v>
      </c>
      <c r="E38" s="10"/>
      <c r="F38" s="10"/>
      <c r="G38" s="1">
        <f t="shared" si="0"/>
        <v>1</v>
      </c>
      <c r="H38" s="9">
        <f t="shared" si="1"/>
        <v>360</v>
      </c>
    </row>
    <row r="39" spans="1:8" x14ac:dyDescent="0.25">
      <c r="A39" s="16" t="s">
        <v>100</v>
      </c>
      <c r="B39" s="9">
        <v>1636.36</v>
      </c>
      <c r="C39" s="10">
        <v>45801</v>
      </c>
      <c r="D39" s="10">
        <v>45804</v>
      </c>
      <c r="E39" s="10"/>
      <c r="F39" s="10"/>
      <c r="G39" s="1">
        <f t="shared" si="0"/>
        <v>3</v>
      </c>
      <c r="H39" s="9">
        <f t="shared" si="1"/>
        <v>4909.08</v>
      </c>
    </row>
    <row r="40" spans="1:8" x14ac:dyDescent="0.25">
      <c r="A40" s="16" t="s">
        <v>101</v>
      </c>
      <c r="B40" s="9">
        <v>2806</v>
      </c>
      <c r="C40" s="10">
        <v>45900</v>
      </c>
      <c r="D40" s="10">
        <v>45806</v>
      </c>
      <c r="E40" s="10"/>
      <c r="F40" s="10"/>
      <c r="G40" s="1">
        <f t="shared" si="0"/>
        <v>-94</v>
      </c>
      <c r="H40" s="9">
        <f t="shared" si="1"/>
        <v>-263764</v>
      </c>
    </row>
    <row r="41" spans="1:8" x14ac:dyDescent="0.25">
      <c r="A41" s="16" t="s">
        <v>102</v>
      </c>
      <c r="B41" s="9">
        <v>216</v>
      </c>
      <c r="C41" s="10">
        <v>45834</v>
      </c>
      <c r="D41" s="10">
        <v>45806</v>
      </c>
      <c r="E41" s="10"/>
      <c r="F41" s="10"/>
      <c r="G41" s="1">
        <f t="shared" si="0"/>
        <v>-28</v>
      </c>
      <c r="H41" s="9">
        <f t="shared" si="1"/>
        <v>-6048</v>
      </c>
    </row>
    <row r="42" spans="1:8" x14ac:dyDescent="0.25">
      <c r="A42" s="16" t="s">
        <v>103</v>
      </c>
      <c r="B42" s="9">
        <v>954.55</v>
      </c>
      <c r="C42" s="10">
        <v>45835</v>
      </c>
      <c r="D42" s="10">
        <v>45806</v>
      </c>
      <c r="E42" s="10"/>
      <c r="F42" s="10"/>
      <c r="G42" s="1">
        <f t="shared" si="0"/>
        <v>-29</v>
      </c>
      <c r="H42" s="9">
        <f t="shared" si="1"/>
        <v>-27681.95</v>
      </c>
    </row>
    <row r="43" spans="1:8" x14ac:dyDescent="0.25">
      <c r="A43" s="16" t="s">
        <v>104</v>
      </c>
      <c r="B43" s="9">
        <v>5624.27</v>
      </c>
      <c r="C43" s="10">
        <v>45894</v>
      </c>
      <c r="D43" s="10">
        <v>45806</v>
      </c>
      <c r="E43" s="10"/>
      <c r="F43" s="10"/>
      <c r="G43" s="1">
        <f t="shared" si="0"/>
        <v>-88</v>
      </c>
      <c r="H43" s="9">
        <f t="shared" si="1"/>
        <v>-494935.76</v>
      </c>
    </row>
    <row r="44" spans="1:8" x14ac:dyDescent="0.25">
      <c r="A44" s="16" t="s">
        <v>105</v>
      </c>
      <c r="B44" s="9">
        <v>682</v>
      </c>
      <c r="C44" s="10">
        <v>45834</v>
      </c>
      <c r="D44" s="10">
        <v>45806</v>
      </c>
      <c r="E44" s="10"/>
      <c r="F44" s="10"/>
      <c r="G44" s="1">
        <f t="shared" si="0"/>
        <v>-28</v>
      </c>
      <c r="H44" s="9">
        <f t="shared" si="1"/>
        <v>-19096</v>
      </c>
    </row>
    <row r="45" spans="1:8" x14ac:dyDescent="0.25">
      <c r="A45" s="16" t="s">
        <v>106</v>
      </c>
      <c r="B45" s="9">
        <v>4740</v>
      </c>
      <c r="C45" s="10">
        <v>45820</v>
      </c>
      <c r="D45" s="10">
        <v>45806</v>
      </c>
      <c r="E45" s="10"/>
      <c r="F45" s="10"/>
      <c r="G45" s="1">
        <f t="shared" si="0"/>
        <v>-14</v>
      </c>
      <c r="H45" s="9">
        <f t="shared" si="1"/>
        <v>-66360</v>
      </c>
    </row>
    <row r="46" spans="1:8" x14ac:dyDescent="0.25">
      <c r="A46" s="16" t="s">
        <v>107</v>
      </c>
      <c r="B46" s="9">
        <v>500</v>
      </c>
      <c r="C46" s="10">
        <v>45838</v>
      </c>
      <c r="D46" s="10">
        <v>45820</v>
      </c>
      <c r="E46" s="10"/>
      <c r="F46" s="10"/>
      <c r="G46" s="1">
        <f t="shared" si="0"/>
        <v>-18</v>
      </c>
      <c r="H46" s="9">
        <f t="shared" si="1"/>
        <v>-9000</v>
      </c>
    </row>
    <row r="47" spans="1:8" x14ac:dyDescent="0.25">
      <c r="A47" s="16" t="s">
        <v>108</v>
      </c>
      <c r="B47" s="9">
        <v>67.150000000000006</v>
      </c>
      <c r="C47" s="10">
        <v>45844</v>
      </c>
      <c r="D47" s="10">
        <v>45820</v>
      </c>
      <c r="E47" s="10"/>
      <c r="F47" s="10"/>
      <c r="G47" s="1">
        <f t="shared" si="0"/>
        <v>-24</v>
      </c>
      <c r="H47" s="9">
        <f t="shared" si="1"/>
        <v>-1611.6</v>
      </c>
    </row>
    <row r="48" spans="1:8" x14ac:dyDescent="0.25">
      <c r="A48" s="16" t="s">
        <v>109</v>
      </c>
      <c r="B48" s="9">
        <v>110</v>
      </c>
      <c r="C48" s="10">
        <v>45852</v>
      </c>
      <c r="D48" s="10">
        <v>45827</v>
      </c>
      <c r="E48" s="10"/>
      <c r="F48" s="10"/>
      <c r="G48" s="1">
        <f t="shared" si="0"/>
        <v>-25</v>
      </c>
      <c r="H48" s="9">
        <f t="shared" si="1"/>
        <v>-2750</v>
      </c>
    </row>
    <row r="49" spans="1:8" x14ac:dyDescent="0.25">
      <c r="A49" s="16" t="s">
        <v>110</v>
      </c>
      <c r="B49" s="9">
        <v>1717</v>
      </c>
      <c r="C49" s="10">
        <v>45905</v>
      </c>
      <c r="D49" s="10">
        <v>45838</v>
      </c>
      <c r="E49" s="10"/>
      <c r="F49" s="10"/>
      <c r="G49" s="1">
        <f t="shared" si="0"/>
        <v>-67</v>
      </c>
      <c r="H49" s="9">
        <f t="shared" si="1"/>
        <v>-115039</v>
      </c>
    </row>
    <row r="50" spans="1:8" x14ac:dyDescent="0.25">
      <c r="A50" s="16" t="s">
        <v>111</v>
      </c>
      <c r="B50" s="9">
        <v>154.91999999999999</v>
      </c>
      <c r="C50" s="10">
        <v>45857</v>
      </c>
      <c r="D50" s="10">
        <v>45838</v>
      </c>
      <c r="E50" s="10"/>
      <c r="F50" s="10"/>
      <c r="G50" s="1">
        <f t="shared" si="0"/>
        <v>-19</v>
      </c>
      <c r="H50" s="9">
        <f t="shared" si="1"/>
        <v>-2943.48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14055.51</v>
      </c>
      <c r="C1" s="31">
        <f>COUNTA(A4:A203)</f>
        <v>15</v>
      </c>
      <c r="G1" s="13">
        <f>IF(B1&lt;&gt;0,H1/B1,0)</f>
        <v>-25.639750531997773</v>
      </c>
      <c r="H1" s="12">
        <f>SUM(H4:H195)</f>
        <v>-360379.76999999996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112</v>
      </c>
      <c r="B4" s="9">
        <v>625.86</v>
      </c>
      <c r="C4" s="10">
        <v>45893</v>
      </c>
      <c r="D4" s="10">
        <v>45877</v>
      </c>
      <c r="E4" s="10"/>
      <c r="F4" s="10"/>
      <c r="G4" s="1">
        <f>D4-C4-(F4-E4)</f>
        <v>-16</v>
      </c>
      <c r="H4" s="9">
        <f>B4*G4</f>
        <v>-10013.76</v>
      </c>
    </row>
    <row r="5" spans="1:8" x14ac:dyDescent="0.25">
      <c r="A5" s="16" t="s">
        <v>113</v>
      </c>
      <c r="B5" s="9">
        <v>625.86</v>
      </c>
      <c r="C5" s="10">
        <v>45893</v>
      </c>
      <c r="D5" s="10">
        <v>45877</v>
      </c>
      <c r="E5" s="10"/>
      <c r="F5" s="10"/>
      <c r="G5" s="1">
        <f t="shared" ref="G5:G68" si="0">D5-C5-(F5-E5)</f>
        <v>-16</v>
      </c>
      <c r="H5" s="9">
        <f t="shared" ref="H5:H68" si="1">B5*G5</f>
        <v>-10013.76</v>
      </c>
    </row>
    <row r="6" spans="1:8" x14ac:dyDescent="0.25">
      <c r="A6" s="16" t="s">
        <v>114</v>
      </c>
      <c r="B6" s="9">
        <v>1243.02</v>
      </c>
      <c r="C6" s="10">
        <v>45876</v>
      </c>
      <c r="D6" s="10">
        <v>45877</v>
      </c>
      <c r="E6" s="10"/>
      <c r="F6" s="10"/>
      <c r="G6" s="1">
        <f t="shared" si="0"/>
        <v>1</v>
      </c>
      <c r="H6" s="9">
        <f t="shared" si="1"/>
        <v>1243.02</v>
      </c>
    </row>
    <row r="7" spans="1:8" x14ac:dyDescent="0.25">
      <c r="A7" s="16" t="s">
        <v>115</v>
      </c>
      <c r="B7" s="9">
        <v>715.07</v>
      </c>
      <c r="C7" s="10">
        <v>45905</v>
      </c>
      <c r="D7" s="10">
        <v>45877</v>
      </c>
      <c r="E7" s="10"/>
      <c r="F7" s="10"/>
      <c r="G7" s="1">
        <f t="shared" si="0"/>
        <v>-28</v>
      </c>
      <c r="H7" s="9">
        <f t="shared" si="1"/>
        <v>-20021.96</v>
      </c>
    </row>
    <row r="8" spans="1:8" x14ac:dyDescent="0.25">
      <c r="A8" s="16" t="s">
        <v>116</v>
      </c>
      <c r="B8" s="9">
        <v>570.5</v>
      </c>
      <c r="C8" s="10">
        <v>45868</v>
      </c>
      <c r="D8" s="10">
        <v>45877</v>
      </c>
      <c r="E8" s="10"/>
      <c r="F8" s="10"/>
      <c r="G8" s="1">
        <f t="shared" si="0"/>
        <v>9</v>
      </c>
      <c r="H8" s="9">
        <f t="shared" si="1"/>
        <v>5134.5</v>
      </c>
    </row>
    <row r="9" spans="1:8" x14ac:dyDescent="0.25">
      <c r="A9" s="16" t="s">
        <v>117</v>
      </c>
      <c r="B9" s="9">
        <v>3625.8</v>
      </c>
      <c r="C9" s="10">
        <v>45900</v>
      </c>
      <c r="D9" s="10">
        <v>45877</v>
      </c>
      <c r="E9" s="10"/>
      <c r="F9" s="10"/>
      <c r="G9" s="1">
        <f t="shared" si="0"/>
        <v>-23</v>
      </c>
      <c r="H9" s="9">
        <f t="shared" si="1"/>
        <v>-83393.399999999994</v>
      </c>
    </row>
    <row r="10" spans="1:8" x14ac:dyDescent="0.25">
      <c r="A10" s="16" t="s">
        <v>118</v>
      </c>
      <c r="B10" s="9">
        <v>212.5</v>
      </c>
      <c r="C10" s="10">
        <v>45900</v>
      </c>
      <c r="D10" s="10">
        <v>45877</v>
      </c>
      <c r="E10" s="10"/>
      <c r="F10" s="10"/>
      <c r="G10" s="1">
        <f t="shared" si="0"/>
        <v>-23</v>
      </c>
      <c r="H10" s="9">
        <f t="shared" si="1"/>
        <v>-4887.5</v>
      </c>
    </row>
    <row r="11" spans="1:8" x14ac:dyDescent="0.25">
      <c r="A11" s="16" t="s">
        <v>119</v>
      </c>
      <c r="B11" s="9">
        <v>156.5</v>
      </c>
      <c r="C11" s="10">
        <v>45906</v>
      </c>
      <c r="D11" s="10">
        <v>45902</v>
      </c>
      <c r="E11" s="10"/>
      <c r="F11" s="10"/>
      <c r="G11" s="1">
        <f t="shared" si="0"/>
        <v>-4</v>
      </c>
      <c r="H11" s="9">
        <f t="shared" si="1"/>
        <v>-626</v>
      </c>
    </row>
    <row r="12" spans="1:8" x14ac:dyDescent="0.25">
      <c r="A12" s="16" t="s">
        <v>120</v>
      </c>
      <c r="B12" s="9">
        <v>110</v>
      </c>
      <c r="C12" s="10">
        <v>45911</v>
      </c>
      <c r="D12" s="10">
        <v>45902</v>
      </c>
      <c r="E12" s="10"/>
      <c r="F12" s="10"/>
      <c r="G12" s="1">
        <f t="shared" si="0"/>
        <v>-9</v>
      </c>
      <c r="H12" s="9">
        <f t="shared" si="1"/>
        <v>-990</v>
      </c>
    </row>
    <row r="13" spans="1:8" x14ac:dyDescent="0.25">
      <c r="A13" s="16" t="s">
        <v>121</v>
      </c>
      <c r="B13" s="9">
        <v>9.69</v>
      </c>
      <c r="C13" s="10">
        <v>45920</v>
      </c>
      <c r="D13" s="10">
        <v>45902</v>
      </c>
      <c r="E13" s="10"/>
      <c r="F13" s="10"/>
      <c r="G13" s="1">
        <f t="shared" si="0"/>
        <v>-18</v>
      </c>
      <c r="H13" s="9">
        <f t="shared" si="1"/>
        <v>-174.42</v>
      </c>
    </row>
    <row r="14" spans="1:8" x14ac:dyDescent="0.25">
      <c r="A14" s="16" t="s">
        <v>122</v>
      </c>
      <c r="B14" s="9">
        <v>3864</v>
      </c>
      <c r="C14" s="10">
        <v>45939</v>
      </c>
      <c r="D14" s="10">
        <v>45902</v>
      </c>
      <c r="E14" s="10"/>
      <c r="F14" s="10"/>
      <c r="G14" s="1">
        <f t="shared" si="0"/>
        <v>-37</v>
      </c>
      <c r="H14" s="9">
        <f t="shared" si="1"/>
        <v>-142968</v>
      </c>
    </row>
    <row r="15" spans="1:8" x14ac:dyDescent="0.25">
      <c r="A15" s="16" t="s">
        <v>123</v>
      </c>
      <c r="B15" s="9">
        <v>9.69</v>
      </c>
      <c r="C15" s="10">
        <v>45941</v>
      </c>
      <c r="D15" s="10">
        <v>45922</v>
      </c>
      <c r="E15" s="10"/>
      <c r="F15" s="10"/>
      <c r="G15" s="1">
        <f t="shared" si="0"/>
        <v>-19</v>
      </c>
      <c r="H15" s="9">
        <f t="shared" si="1"/>
        <v>-184.11</v>
      </c>
    </row>
    <row r="16" spans="1:8" x14ac:dyDescent="0.25">
      <c r="A16" s="16" t="s">
        <v>124</v>
      </c>
      <c r="B16" s="9">
        <v>871.02</v>
      </c>
      <c r="C16" s="10">
        <v>45991</v>
      </c>
      <c r="D16" s="10">
        <v>45922</v>
      </c>
      <c r="E16" s="10"/>
      <c r="F16" s="10"/>
      <c r="G16" s="1">
        <f t="shared" si="0"/>
        <v>-69</v>
      </c>
      <c r="H16" s="9">
        <f t="shared" si="1"/>
        <v>-60100.38</v>
      </c>
    </row>
    <row r="17" spans="1:8" x14ac:dyDescent="0.25">
      <c r="A17" s="16" t="s">
        <v>125</v>
      </c>
      <c r="B17" s="9">
        <v>624</v>
      </c>
      <c r="C17" s="10">
        <v>45926</v>
      </c>
      <c r="D17" s="10">
        <v>45922</v>
      </c>
      <c r="E17" s="10"/>
      <c r="F17" s="10"/>
      <c r="G17" s="1">
        <f t="shared" si="0"/>
        <v>-4</v>
      </c>
      <c r="H17" s="9">
        <f t="shared" si="1"/>
        <v>-2496</v>
      </c>
    </row>
    <row r="18" spans="1:8" x14ac:dyDescent="0.25">
      <c r="A18" s="16" t="s">
        <v>126</v>
      </c>
      <c r="B18" s="9">
        <v>792</v>
      </c>
      <c r="C18" s="10">
        <v>45961</v>
      </c>
      <c r="D18" s="10">
        <v>45922</v>
      </c>
      <c r="E18" s="10"/>
      <c r="F18" s="10"/>
      <c r="G18" s="1">
        <f t="shared" si="0"/>
        <v>-39</v>
      </c>
      <c r="H18" s="9">
        <f t="shared" si="1"/>
        <v>-30888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12320.33</v>
      </c>
      <c r="C1" s="31">
        <f>COUNTA(A4:A203)</f>
        <v>10</v>
      </c>
      <c r="G1" s="13">
        <f>IF(B1&lt;&gt;0,H1/B1,0)</f>
        <v>-35.551739279710851</v>
      </c>
      <c r="H1" s="12">
        <f>SUM(H4:H195)</f>
        <v>-438009.16000000003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127</v>
      </c>
      <c r="B4" s="9">
        <v>1874</v>
      </c>
      <c r="C4" s="10">
        <v>45962</v>
      </c>
      <c r="D4" s="10">
        <v>45946</v>
      </c>
      <c r="E4" s="10"/>
      <c r="F4" s="10"/>
      <c r="G4" s="1">
        <f>D4-C4-(F4-E4)</f>
        <v>-16</v>
      </c>
      <c r="H4" s="9">
        <f>B4*G4</f>
        <v>-29984</v>
      </c>
    </row>
    <row r="5" spans="1:8" x14ac:dyDescent="0.25">
      <c r="A5" s="16" t="s">
        <v>128</v>
      </c>
      <c r="B5" s="9">
        <v>1237</v>
      </c>
      <c r="C5" s="10">
        <v>45960</v>
      </c>
      <c r="D5" s="10">
        <v>45946</v>
      </c>
      <c r="E5" s="10"/>
      <c r="F5" s="10"/>
      <c r="G5" s="1">
        <f t="shared" ref="G5:G68" si="0">D5-C5-(F5-E5)</f>
        <v>-14</v>
      </c>
      <c r="H5" s="9">
        <f t="shared" ref="H5:H68" si="1">B5*G5</f>
        <v>-17318</v>
      </c>
    </row>
    <row r="6" spans="1:8" x14ac:dyDescent="0.25">
      <c r="A6" s="16" t="s">
        <v>129</v>
      </c>
      <c r="B6" s="9">
        <v>244.5</v>
      </c>
      <c r="C6" s="10">
        <v>45955</v>
      </c>
      <c r="D6" s="10">
        <v>45946</v>
      </c>
      <c r="E6" s="10"/>
      <c r="F6" s="10"/>
      <c r="G6" s="1">
        <f t="shared" si="0"/>
        <v>-9</v>
      </c>
      <c r="H6" s="9">
        <f t="shared" si="1"/>
        <v>-2200.5</v>
      </c>
    </row>
    <row r="7" spans="1:8" x14ac:dyDescent="0.25">
      <c r="A7" s="16" t="s">
        <v>130</v>
      </c>
      <c r="B7" s="9">
        <v>250</v>
      </c>
      <c r="C7" s="10">
        <v>45961</v>
      </c>
      <c r="D7" s="10">
        <v>45946</v>
      </c>
      <c r="E7" s="10"/>
      <c r="F7" s="10"/>
      <c r="G7" s="1">
        <f t="shared" si="0"/>
        <v>-15</v>
      </c>
      <c r="H7" s="9">
        <f t="shared" si="1"/>
        <v>-3750</v>
      </c>
    </row>
    <row r="8" spans="1:8" x14ac:dyDescent="0.25">
      <c r="A8" s="16" t="s">
        <v>131</v>
      </c>
      <c r="B8" s="9">
        <v>470.59</v>
      </c>
      <c r="C8" s="10">
        <v>45969</v>
      </c>
      <c r="D8" s="10">
        <v>45951</v>
      </c>
      <c r="E8" s="10"/>
      <c r="F8" s="10"/>
      <c r="G8" s="1">
        <f t="shared" si="0"/>
        <v>-18</v>
      </c>
      <c r="H8" s="9">
        <f t="shared" si="1"/>
        <v>-8470.6200000000008</v>
      </c>
    </row>
    <row r="9" spans="1:8" x14ac:dyDescent="0.25">
      <c r="A9" s="16" t="s">
        <v>132</v>
      </c>
      <c r="B9" s="9">
        <v>2745.7</v>
      </c>
      <c r="C9" s="10">
        <v>45969</v>
      </c>
      <c r="D9" s="10">
        <v>45951</v>
      </c>
      <c r="E9" s="10"/>
      <c r="F9" s="10"/>
      <c r="G9" s="1">
        <f t="shared" si="0"/>
        <v>-18</v>
      </c>
      <c r="H9" s="9">
        <f t="shared" si="1"/>
        <v>-49422.6</v>
      </c>
    </row>
    <row r="10" spans="1:8" x14ac:dyDescent="0.25">
      <c r="A10" s="16" t="s">
        <v>133</v>
      </c>
      <c r="B10" s="9">
        <v>110</v>
      </c>
      <c r="C10" s="10">
        <v>45971</v>
      </c>
      <c r="D10" s="10">
        <v>45951</v>
      </c>
      <c r="E10" s="10"/>
      <c r="F10" s="10"/>
      <c r="G10" s="1">
        <f t="shared" si="0"/>
        <v>-20</v>
      </c>
      <c r="H10" s="9">
        <f t="shared" si="1"/>
        <v>-2200</v>
      </c>
    </row>
    <row r="11" spans="1:8" x14ac:dyDescent="0.25">
      <c r="A11" s="16" t="s">
        <v>134</v>
      </c>
      <c r="B11" s="9">
        <v>4855.12</v>
      </c>
      <c r="C11" s="10">
        <v>46022</v>
      </c>
      <c r="D11" s="10">
        <v>45958</v>
      </c>
      <c r="E11" s="10"/>
      <c r="F11" s="10"/>
      <c r="G11" s="1">
        <f t="shared" si="0"/>
        <v>-64</v>
      </c>
      <c r="H11" s="9">
        <f t="shared" si="1"/>
        <v>-310727.67999999999</v>
      </c>
    </row>
    <row r="12" spans="1:8" x14ac:dyDescent="0.25">
      <c r="A12" s="16" t="s">
        <v>135</v>
      </c>
      <c r="B12" s="9">
        <v>500</v>
      </c>
      <c r="C12" s="10">
        <v>45984</v>
      </c>
      <c r="D12" s="10">
        <v>45958</v>
      </c>
      <c r="E12" s="10"/>
      <c r="F12" s="10"/>
      <c r="G12" s="1">
        <f t="shared" si="0"/>
        <v>-26</v>
      </c>
      <c r="H12" s="9">
        <f t="shared" si="1"/>
        <v>-13000</v>
      </c>
    </row>
    <row r="13" spans="1:8" x14ac:dyDescent="0.25">
      <c r="A13" s="16" t="s">
        <v>136</v>
      </c>
      <c r="B13" s="9">
        <v>33.42</v>
      </c>
      <c r="C13" s="10">
        <v>45994</v>
      </c>
      <c r="D13" s="10">
        <v>45966</v>
      </c>
      <c r="E13" s="10"/>
      <c r="F13" s="10"/>
      <c r="G13" s="1">
        <f t="shared" si="0"/>
        <v>-28</v>
      </c>
      <c r="H13" s="9">
        <f t="shared" si="1"/>
        <v>-935.76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Falcone</dc:creator>
  <cp:lastModifiedBy>DSGA</cp:lastModifiedBy>
  <dcterms:created xsi:type="dcterms:W3CDTF">2006-09-16T00:00:00Z</dcterms:created>
  <dcterms:modified xsi:type="dcterms:W3CDTF">2025-11-07T10:27:23Z</dcterms:modified>
</cp:coreProperties>
</file>