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greteria2025\Downloads\"/>
    </mc:Choice>
  </mc:AlternateContent>
  <bookViews>
    <workbookView xWindow="0" yWindow="0" windowWidth="23040" windowHeight="8496"/>
  </bookViews>
  <sheets>
    <sheet name="Report" sheetId="1" r:id="rId1"/>
  </sheets>
  <externalReferences>
    <externalReference r:id="rId2"/>
  </externalReferences>
  <definedNames>
    <definedName name="__bookmark_1">[1]Sheet1!$B$4</definedName>
    <definedName name="__bookmark_2">[1]Sheet1!$B$5</definedName>
    <definedName name="__bookmark_3">[1]Sheet1!$B$6</definedName>
    <definedName name="__bookmark_4">[1]Sheet1!$B$7</definedName>
  </definedNames>
  <calcPr calcId="162913"/>
</workbook>
</file>

<file path=xl/calcChain.xml><?xml version="1.0" encoding="utf-8"?>
<calcChain xmlns="http://schemas.openxmlformats.org/spreadsheetml/2006/main">
  <c r="N15" i="1" l="1"/>
  <c r="F32" i="1"/>
  <c r="F28" i="1"/>
  <c r="E33" i="1"/>
  <c r="D19" i="1"/>
  <c r="P32" i="1" l="1"/>
  <c r="D31" i="1"/>
  <c r="D22" i="1"/>
  <c r="D23" i="1"/>
  <c r="D28" i="1"/>
  <c r="E19" i="1"/>
  <c r="D34" i="1" l="1"/>
  <c r="D36" i="1" s="1"/>
  <c r="F19" i="1"/>
  <c r="Q20" i="1"/>
  <c r="Q21" i="1"/>
  <c r="Q22" i="1"/>
  <c r="Q23" i="1"/>
  <c r="Q27" i="1"/>
  <c r="Q28" i="1"/>
  <c r="Q29" i="1"/>
  <c r="Q30" i="1"/>
  <c r="Q32" i="1"/>
  <c r="Q19" i="1"/>
  <c r="F27" i="1"/>
  <c r="E27" i="1"/>
  <c r="F26" i="1"/>
  <c r="E26" i="1"/>
  <c r="E24" i="1"/>
  <c r="P30" i="1"/>
  <c r="P29" i="1"/>
  <c r="P24" i="1"/>
  <c r="P20" i="1"/>
  <c r="P21" i="1"/>
  <c r="P22" i="1"/>
  <c r="P23" i="1"/>
  <c r="P27" i="1"/>
  <c r="P28" i="1"/>
  <c r="G18" i="1" l="1"/>
  <c r="P19" i="1"/>
  <c r="Q24" i="1"/>
  <c r="Q26" i="1"/>
  <c r="F31" i="1"/>
  <c r="G25" i="1" s="1"/>
  <c r="P26" i="1"/>
  <c r="F34" i="1" l="1"/>
  <c r="M31" i="1"/>
  <c r="M34" i="1" l="1"/>
  <c r="D37" i="1" s="1"/>
  <c r="Q31" i="1"/>
</calcChain>
</file>

<file path=xl/sharedStrings.xml><?xml version="1.0" encoding="utf-8"?>
<sst xmlns="http://schemas.openxmlformats.org/spreadsheetml/2006/main" count="93" uniqueCount="47">
  <si>
    <t/>
  </si>
  <si>
    <t>Consultazione piano di riparto presente nel SIRGS - sottosistema Spese Web</t>
  </si>
  <si>
    <t>Esercizio:</t>
  </si>
  <si>
    <t>2026</t>
  </si>
  <si>
    <t>Stato Previsione:</t>
  </si>
  <si>
    <t>7 - MINISTERO DELL'ISTRUZIONE E DEL MERITO</t>
  </si>
  <si>
    <t>Ufficio Responsabile:</t>
  </si>
  <si>
    <t>LT - LATINA</t>
  </si>
  <si>
    <t>Ufficio Ordinante / POS:</t>
  </si>
  <si>
    <t>468 - I.C. MARIA MONTESSORI</t>
  </si>
  <si>
    <t>Capitolo</t>
  </si>
  <si>
    <t>Piano Gestionale</t>
  </si>
  <si>
    <t>Importo Stanziato</t>
  </si>
  <si>
    <t>Importo Richiesto</t>
  </si>
  <si>
    <t>Importo Autorizzato</t>
  </si>
  <si>
    <t>Importo Disponibile</t>
  </si>
  <si>
    <t>2555</t>
  </si>
  <si>
    <t>05</t>
  </si>
  <si>
    <t>12</t>
  </si>
  <si>
    <t>2556</t>
  </si>
  <si>
    <t>06</t>
  </si>
  <si>
    <t>FIS DOCENTI SUPPORTO ORGANIZZATIVO 2025 2026</t>
  </si>
  <si>
    <t>CALCOLO EFFETTUATO</t>
  </si>
  <si>
    <t>A006</t>
  </si>
  <si>
    <t>FUNZIONI STRUMENTALI 2025 2026</t>
  </si>
  <si>
    <t>FIS DOCENTI - FORMAZIONE 2025 2026</t>
  </si>
  <si>
    <t>ORE ECCEDENTI 2025 2026</t>
  </si>
  <si>
    <t>A007</t>
  </si>
  <si>
    <t>PRATICA SPORTIVA 2025 2026</t>
  </si>
  <si>
    <t>FIS PROGETTI E POTENZIAMENTO AS 2025 2026</t>
  </si>
  <si>
    <t>FIS CS AS 2025 2026</t>
  </si>
  <si>
    <t>FIS ASSISTENTI AMMINISTRATIVI 2025 2026</t>
  </si>
  <si>
    <t>INCARICHI SPECIFICI CS AS 2025 2026</t>
  </si>
  <si>
    <t>NOTA MIM 47280 DEL 6.12.25 INDENNITA' DSGA 8-12-24</t>
  </si>
  <si>
    <t>PRATICHE PASSWEB AS 2025</t>
  </si>
  <si>
    <t>INCARICHI SPECIFICI ASSISTENTI A. AS 2025 2026</t>
  </si>
  <si>
    <t>SOSTITUTO DSGA</t>
  </si>
  <si>
    <t>differenza risorse contrattuali e assegnato su Piano riparto al 15/08/2026</t>
  </si>
  <si>
    <t>differenza spesa effettiva e assegnato</t>
  </si>
  <si>
    <t>FIS - INDENNITa DSGA 2025 206</t>
  </si>
  <si>
    <t>FINALIZZAZIONE ATA COME DA VERBALE ATHENA</t>
  </si>
  <si>
    <t>FINALIZZAZIONE DOCENTI COME DA VERBALE ATHENA</t>
  </si>
  <si>
    <t>TOTALI COME DA VERBALE ATHENA</t>
  </si>
  <si>
    <t>ECONOMIE FINALIZZATO/LIQUIDATO</t>
  </si>
  <si>
    <t>ECONOMIE CONTRATTATO/LIQUIDATO</t>
  </si>
  <si>
    <t>Stampa prodotta il 13/08/2026 14:33</t>
  </si>
  <si>
    <t>TOTALI AL 15/08/2026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</si>
</sst>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10"/>
      <color indexed="8"/>
      <name val="sans-serif"/>
    </font>
    <font>
      <sz val="10"/>
      <color indexed="9"/>
      <name val="sans-serif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i/>
      <sz val="10"/>
      <color rgb="FF000000"/>
      <name val="Calibri Light"/>
      <family val="2"/>
      <scheme val="major"/>
    </font>
    <font>
      <i/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i/>
      <sz val="10"/>
      <color rgb="FFFF0000"/>
      <name val="Calibri Light"/>
      <family val="2"/>
      <scheme val="major"/>
    </font>
    <font>
      <b/>
      <i/>
      <sz val="10"/>
      <name val="Calibri Light"/>
      <family val="2"/>
      <scheme val="major"/>
    </font>
    <font>
      <b/>
      <sz val="10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b/>
      <sz val="11"/>
      <color rgb="FFFF0000"/>
      <name val="Calibri"/>
      <family val="2"/>
      <scheme val="minor"/>
    </font>
    <font>
      <b/>
      <sz val="10"/>
      <color indexed="8"/>
      <name val="sans-serif"/>
    </font>
    <font>
      <sz val="10"/>
      <color indexed="8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b/>
      <sz val="11"/>
      <color indexed="8"/>
      <name val="Calibri Light"/>
      <family val="2"/>
      <scheme val="major"/>
    </font>
    <font>
      <sz val="11"/>
      <color indexed="8"/>
      <name val="Calibri Light"/>
      <family val="2"/>
      <scheme val="major"/>
    </font>
    <font>
      <sz val="10"/>
      <color indexed="9"/>
      <name val="Calibri Light"/>
      <family val="2"/>
      <scheme val="major"/>
    </font>
    <font>
      <b/>
      <i/>
      <sz val="9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E2E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8">
    <xf numFmtId="0" fontId="0" fillId="0" borderId="0" xfId="0"/>
    <xf numFmtId="4" fontId="0" fillId="0" borderId="0" xfId="0" applyNumberFormat="1"/>
    <xf numFmtId="0" fontId="21" fillId="0" borderId="0" xfId="0" applyFont="1" applyAlignment="1">
      <alignment horizontal="center"/>
    </xf>
    <xf numFmtId="44" fontId="21" fillId="0" borderId="0" xfId="0" applyNumberFormat="1" applyFont="1" applyAlignment="1">
      <alignment horizontal="center"/>
    </xf>
    <xf numFmtId="4" fontId="22" fillId="0" borderId="0" xfId="0" applyNumberFormat="1" applyFont="1"/>
    <xf numFmtId="44" fontId="0" fillId="0" borderId="0" xfId="0" applyNumberFormat="1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0" fillId="36" borderId="0" xfId="0" applyFill="1"/>
    <xf numFmtId="0" fontId="0" fillId="37" borderId="0" xfId="0" applyFill="1"/>
    <xf numFmtId="0" fontId="0" fillId="0" borderId="0" xfId="0" applyFill="1"/>
    <xf numFmtId="0" fontId="24" fillId="36" borderId="18" xfId="0" applyFont="1" applyFill="1" applyBorder="1" applyAlignment="1">
      <alignment horizontal="center" vertical="center" wrapText="1"/>
    </xf>
    <xf numFmtId="0" fontId="25" fillId="36" borderId="18" xfId="0" applyFont="1" applyFill="1" applyBorder="1"/>
    <xf numFmtId="44" fontId="25" fillId="36" borderId="18" xfId="0" applyNumberFormat="1" applyFont="1" applyFill="1" applyBorder="1"/>
    <xf numFmtId="44" fontId="26" fillId="36" borderId="18" xfId="0" applyNumberFormat="1" applyFont="1" applyFill="1" applyBorder="1" applyAlignment="1">
      <alignment horizontal="center" vertical="center" wrapText="1"/>
    </xf>
    <xf numFmtId="0" fontId="27" fillId="37" borderId="18" xfId="0" applyFont="1" applyFill="1" applyBorder="1" applyAlignment="1">
      <alignment horizontal="center" vertical="center" wrapText="1"/>
    </xf>
    <xf numFmtId="44" fontId="28" fillId="37" borderId="18" xfId="0" applyNumberFormat="1" applyFont="1" applyFill="1" applyBorder="1" applyAlignment="1">
      <alignment horizontal="center" vertical="center" wrapText="1"/>
    </xf>
    <xf numFmtId="44" fontId="27" fillId="37" borderId="18" xfId="0" applyNumberFormat="1" applyFont="1" applyFill="1" applyBorder="1" applyAlignment="1">
      <alignment horizontal="center" vertical="center" wrapText="1"/>
    </xf>
    <xf numFmtId="44" fontId="29" fillId="37" borderId="18" xfId="0" applyNumberFormat="1" applyFont="1" applyFill="1" applyBorder="1" applyAlignment="1">
      <alignment horizontal="center" vertical="center" wrapText="1"/>
    </xf>
    <xf numFmtId="0" fontId="25" fillId="37" borderId="18" xfId="0" applyFont="1" applyFill="1" applyBorder="1"/>
    <xf numFmtId="0" fontId="29" fillId="37" borderId="18" xfId="0" applyFont="1" applyFill="1" applyBorder="1" applyAlignment="1">
      <alignment horizontal="center" vertical="center" wrapText="1"/>
    </xf>
    <xf numFmtId="14" fontId="29" fillId="37" borderId="18" xfId="0" applyNumberFormat="1" applyFont="1" applyFill="1" applyBorder="1" applyAlignment="1">
      <alignment horizontal="center" vertical="center" wrapText="1"/>
    </xf>
    <xf numFmtId="4" fontId="29" fillId="37" borderId="18" xfId="0" applyNumberFormat="1" applyFont="1" applyFill="1" applyBorder="1" applyAlignment="1">
      <alignment horizontal="right" vertical="center" wrapText="1"/>
    </xf>
    <xf numFmtId="0" fontId="24" fillId="35" borderId="18" xfId="0" applyFont="1" applyFill="1" applyBorder="1" applyAlignment="1">
      <alignment horizontal="center" vertical="center" wrapText="1"/>
    </xf>
    <xf numFmtId="0" fontId="27" fillId="35" borderId="18" xfId="0" applyFont="1" applyFill="1" applyBorder="1" applyAlignment="1">
      <alignment horizontal="center" vertical="center" wrapText="1"/>
    </xf>
    <xf numFmtId="44" fontId="28" fillId="0" borderId="18" xfId="0" applyNumberFormat="1" applyFont="1" applyFill="1" applyBorder="1" applyAlignment="1">
      <alignment horizontal="center" vertical="center" wrapText="1"/>
    </xf>
    <xf numFmtId="44" fontId="24" fillId="35" borderId="18" xfId="0" applyNumberFormat="1" applyFont="1" applyFill="1" applyBorder="1" applyAlignment="1">
      <alignment horizontal="center" vertical="center" wrapText="1"/>
    </xf>
    <xf numFmtId="44" fontId="30" fillId="35" borderId="18" xfId="0" applyNumberFormat="1" applyFont="1" applyFill="1" applyBorder="1" applyAlignment="1">
      <alignment horizontal="center" vertical="center" wrapText="1"/>
    </xf>
    <xf numFmtId="0" fontId="29" fillId="35" borderId="18" xfId="0" applyFont="1" applyFill="1" applyBorder="1" applyAlignment="1">
      <alignment horizontal="center" vertical="center" wrapText="1"/>
    </xf>
    <xf numFmtId="14" fontId="29" fillId="35" borderId="18" xfId="0" applyNumberFormat="1" applyFont="1" applyFill="1" applyBorder="1" applyAlignment="1">
      <alignment horizontal="center" vertical="center" wrapText="1"/>
    </xf>
    <xf numFmtId="4" fontId="29" fillId="35" borderId="18" xfId="0" applyNumberFormat="1" applyFont="1" applyFill="1" applyBorder="1" applyAlignment="1">
      <alignment horizontal="right" vertical="center" wrapText="1"/>
    </xf>
    <xf numFmtId="0" fontId="29" fillId="35" borderId="18" xfId="0" applyFont="1" applyFill="1" applyBorder="1" applyAlignment="1">
      <alignment horizontal="right" vertical="center" wrapText="1"/>
    </xf>
    <xf numFmtId="4" fontId="31" fillId="0" borderId="18" xfId="0" applyNumberFormat="1" applyFont="1" applyBorder="1"/>
    <xf numFmtId="0" fontId="29" fillId="37" borderId="18" xfId="0" applyFont="1" applyFill="1" applyBorder="1" applyAlignment="1">
      <alignment horizontal="right" vertical="center" wrapText="1"/>
    </xf>
    <xf numFmtId="44" fontId="29" fillId="35" borderId="18" xfId="0" applyNumberFormat="1" applyFont="1" applyFill="1" applyBorder="1" applyAlignment="1">
      <alignment horizontal="center" vertical="center" wrapText="1"/>
    </xf>
    <xf numFmtId="0" fontId="24" fillId="37" borderId="18" xfId="0" applyFont="1" applyFill="1" applyBorder="1" applyAlignment="1">
      <alignment horizontal="center" vertical="center" wrapText="1"/>
    </xf>
    <xf numFmtId="44" fontId="24" fillId="37" borderId="18" xfId="0" applyNumberFormat="1" applyFont="1" applyFill="1" applyBorder="1" applyAlignment="1">
      <alignment horizontal="center" vertical="center" wrapText="1"/>
    </xf>
    <xf numFmtId="44" fontId="26" fillId="35" borderId="18" xfId="0" applyNumberFormat="1" applyFont="1" applyFill="1" applyBorder="1" applyAlignment="1">
      <alignment horizontal="center" vertical="center" wrapText="1"/>
    </xf>
    <xf numFmtId="0" fontId="27" fillId="36" borderId="18" xfId="0" applyFont="1" applyFill="1" applyBorder="1" applyAlignment="1">
      <alignment horizontal="center" vertical="center" wrapText="1"/>
    </xf>
    <xf numFmtId="44" fontId="24" fillId="36" borderId="18" xfId="0" applyNumberFormat="1" applyFont="1" applyFill="1" applyBorder="1" applyAlignment="1">
      <alignment horizontal="center" vertical="center" wrapText="1"/>
    </xf>
    <xf numFmtId="0" fontId="29" fillId="36" borderId="18" xfId="0" applyFont="1" applyFill="1" applyBorder="1" applyAlignment="1">
      <alignment horizontal="center" vertical="center" wrapText="1"/>
    </xf>
    <xf numFmtId="14" fontId="29" fillId="36" borderId="18" xfId="0" applyNumberFormat="1" applyFont="1" applyFill="1" applyBorder="1" applyAlignment="1">
      <alignment horizontal="center" vertical="center" wrapText="1"/>
    </xf>
    <xf numFmtId="4" fontId="29" fillId="36" borderId="18" xfId="0" applyNumberFormat="1" applyFont="1" applyFill="1" applyBorder="1" applyAlignment="1">
      <alignment horizontal="right" vertical="center" wrapText="1"/>
    </xf>
    <xf numFmtId="44" fontId="26" fillId="37" borderId="18" xfId="0" applyNumberFormat="1" applyFont="1" applyFill="1" applyBorder="1" applyAlignment="1">
      <alignment horizontal="center" vertical="center" wrapText="1"/>
    </xf>
    <xf numFmtId="4" fontId="30" fillId="37" borderId="18" xfId="0" applyNumberFormat="1" applyFont="1" applyFill="1" applyBorder="1" applyAlignment="1">
      <alignment horizontal="right" vertical="center" wrapText="1"/>
    </xf>
    <xf numFmtId="4" fontId="31" fillId="37" borderId="18" xfId="0" applyNumberFormat="1" applyFont="1" applyFill="1" applyBorder="1"/>
    <xf numFmtId="44" fontId="27" fillId="35" borderId="18" xfId="0" applyNumberFormat="1" applyFont="1" applyFill="1" applyBorder="1" applyAlignment="1">
      <alignment horizontal="center" vertical="center" wrapText="1"/>
    </xf>
    <xf numFmtId="4" fontId="30" fillId="35" borderId="18" xfId="0" applyNumberFormat="1" applyFont="1" applyFill="1" applyBorder="1" applyAlignment="1">
      <alignment horizontal="right" vertical="center" wrapText="1"/>
    </xf>
    <xf numFmtId="44" fontId="32" fillId="37" borderId="18" xfId="0" applyNumberFormat="1" applyFont="1" applyFill="1" applyBorder="1" applyAlignment="1">
      <alignment horizontal="center" vertical="center" wrapText="1"/>
    </xf>
    <xf numFmtId="0" fontId="30" fillId="37" borderId="18" xfId="0" applyFont="1" applyFill="1" applyBorder="1" applyAlignment="1">
      <alignment horizontal="center" vertical="center" wrapText="1"/>
    </xf>
    <xf numFmtId="44" fontId="33" fillId="0" borderId="18" xfId="0" applyNumberFormat="1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 wrapText="1"/>
    </xf>
    <xf numFmtId="0" fontId="34" fillId="0" borderId="18" xfId="0" applyFont="1" applyFill="1" applyBorder="1" applyAlignment="1">
      <alignment horizontal="center"/>
    </xf>
    <xf numFmtId="0" fontId="28" fillId="0" borderId="18" xfId="0" applyFont="1" applyFill="1" applyBorder="1" applyAlignment="1">
      <alignment horizontal="center"/>
    </xf>
    <xf numFmtId="44" fontId="25" fillId="0" borderId="18" xfId="0" applyNumberFormat="1" applyFont="1" applyFill="1" applyBorder="1"/>
    <xf numFmtId="0" fontId="25" fillId="0" borderId="18" xfId="0" applyFont="1" applyFill="1" applyBorder="1"/>
    <xf numFmtId="44" fontId="28" fillId="36" borderId="18" xfId="0" applyNumberFormat="1" applyFont="1" applyFill="1" applyBorder="1" applyAlignment="1">
      <alignment horizontal="center" vertical="center" wrapText="1"/>
    </xf>
    <xf numFmtId="44" fontId="35" fillId="0" borderId="0" xfId="0" applyNumberFormat="1" applyFont="1"/>
    <xf numFmtId="0" fontId="16" fillId="0" borderId="0" xfId="0" applyFont="1"/>
    <xf numFmtId="4" fontId="35" fillId="0" borderId="0" xfId="0" applyNumberFormat="1" applyFont="1"/>
    <xf numFmtId="0" fontId="22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37" fillId="33" borderId="0" xfId="0" applyNumberFormat="1" applyFont="1" applyFill="1" applyBorder="1" applyAlignment="1" applyProtection="1">
      <alignment horizontal="left" vertical="top" wrapText="1"/>
    </xf>
    <xf numFmtId="0" fontId="37" fillId="33" borderId="0" xfId="0" applyNumberFormat="1" applyFont="1" applyFill="1" applyBorder="1" applyAlignment="1" applyProtection="1">
      <alignment horizontal="left" vertical="top" wrapText="1"/>
    </xf>
    <xf numFmtId="0" fontId="38" fillId="33" borderId="0" xfId="0" applyNumberFormat="1" applyFont="1" applyFill="1" applyBorder="1" applyAlignment="1" applyProtection="1">
      <alignment horizontal="left" vertical="top" wrapText="1"/>
    </xf>
    <xf numFmtId="0" fontId="39" fillId="33" borderId="0" xfId="0" applyNumberFormat="1" applyFont="1" applyFill="1" applyBorder="1" applyAlignment="1" applyProtection="1">
      <alignment horizontal="left" vertical="top" wrapText="1"/>
    </xf>
    <xf numFmtId="0" fontId="39" fillId="33" borderId="0" xfId="0" applyNumberFormat="1" applyFont="1" applyFill="1" applyBorder="1" applyAlignment="1" applyProtection="1">
      <alignment horizontal="left" vertical="top" wrapText="1"/>
    </xf>
    <xf numFmtId="0" fontId="40" fillId="33" borderId="0" xfId="0" applyNumberFormat="1" applyFont="1" applyFill="1" applyBorder="1" applyAlignment="1" applyProtection="1">
      <alignment horizontal="left" vertical="top"/>
    </xf>
    <xf numFmtId="0" fontId="37" fillId="33" borderId="0" xfId="0" applyNumberFormat="1" applyFont="1" applyFill="1" applyBorder="1" applyAlignment="1" applyProtection="1">
      <alignment horizontal="left" vertical="top"/>
    </xf>
    <xf numFmtId="0" fontId="41" fillId="34" borderId="10" xfId="0" applyNumberFormat="1" applyFont="1" applyFill="1" applyBorder="1" applyAlignment="1" applyProtection="1">
      <alignment horizontal="center" vertical="top" wrapText="1"/>
    </xf>
    <xf numFmtId="0" fontId="41" fillId="34" borderId="12" xfId="0" applyNumberFormat="1" applyFont="1" applyFill="1" applyBorder="1" applyAlignment="1" applyProtection="1">
      <alignment horizontal="center" vertical="top" wrapText="1"/>
    </xf>
    <xf numFmtId="0" fontId="41" fillId="34" borderId="12" xfId="0" applyNumberFormat="1" applyFont="1" applyFill="1" applyBorder="1" applyAlignment="1" applyProtection="1">
      <alignment horizontal="center" vertical="top" wrapText="1"/>
    </xf>
    <xf numFmtId="0" fontId="41" fillId="34" borderId="13" xfId="0" applyNumberFormat="1" applyFont="1" applyFill="1" applyBorder="1" applyAlignment="1" applyProtection="1">
      <alignment horizontal="center" vertical="top" wrapText="1"/>
    </xf>
    <xf numFmtId="0" fontId="37" fillId="0" borderId="11" xfId="0" applyNumberFormat="1" applyFont="1" applyFill="1" applyBorder="1" applyAlignment="1" applyProtection="1">
      <alignment horizontal="center" vertical="top"/>
    </xf>
    <xf numFmtId="0" fontId="37" fillId="0" borderId="0" xfId="0" applyNumberFormat="1" applyFont="1" applyFill="1" applyBorder="1" applyAlignment="1" applyProtection="1">
      <alignment horizontal="center" vertical="top"/>
    </xf>
    <xf numFmtId="4" fontId="37" fillId="0" borderId="0" xfId="0" applyNumberFormat="1" applyFont="1" applyFill="1" applyBorder="1" applyAlignment="1" applyProtection="1">
      <alignment horizontal="right" vertical="top"/>
    </xf>
    <xf numFmtId="4" fontId="37" fillId="0" borderId="14" xfId="0" applyNumberFormat="1" applyFont="1" applyFill="1" applyBorder="1" applyAlignment="1" applyProtection="1">
      <alignment horizontal="right" vertical="top"/>
    </xf>
    <xf numFmtId="0" fontId="37" fillId="0" borderId="15" xfId="0" applyNumberFormat="1" applyFont="1" applyFill="1" applyBorder="1" applyAlignment="1" applyProtection="1">
      <alignment horizontal="left" vertical="top" wrapText="1"/>
    </xf>
    <xf numFmtId="0" fontId="37" fillId="0" borderId="16" xfId="0" applyNumberFormat="1" applyFont="1" applyFill="1" applyBorder="1" applyAlignment="1" applyProtection="1">
      <alignment horizontal="left" vertical="top" wrapText="1"/>
    </xf>
    <xf numFmtId="0" fontId="37" fillId="0" borderId="16" xfId="0" applyNumberFormat="1" applyFont="1" applyFill="1" applyBorder="1" applyAlignment="1" applyProtection="1">
      <alignment horizontal="left" vertical="top" wrapText="1"/>
    </xf>
    <xf numFmtId="0" fontId="37" fillId="0" borderId="17" xfId="0" applyNumberFormat="1" applyFont="1" applyFill="1" applyBorder="1" applyAlignment="1" applyProtection="1">
      <alignment horizontal="left" vertical="top" wrapText="1"/>
    </xf>
    <xf numFmtId="0" fontId="36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Font="1"/>
    <xf numFmtId="0" fontId="42" fillId="0" borderId="0" xfId="0" applyFont="1" applyAlignment="1">
      <alignment wrapText="1"/>
    </xf>
    <xf numFmtId="0" fontId="31" fillId="36" borderId="18" xfId="0" applyFont="1" applyFill="1" applyBorder="1"/>
    <xf numFmtId="4" fontId="31" fillId="36" borderId="18" xfId="0" applyNumberFormat="1" applyFont="1" applyFill="1" applyBorder="1"/>
    <xf numFmtId="0" fontId="31" fillId="0" borderId="18" xfId="0" applyFont="1" applyFill="1" applyBorder="1"/>
    <xf numFmtId="44" fontId="23" fillId="0" borderId="0" xfId="0" applyNumberFormat="1" applyFont="1" applyAlignment="1">
      <alignment horizont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1.emf"/><Relationship Id="rId1" Type="http://schemas.openxmlformats.org/officeDocument/2006/relationships/image" Target="../media/image4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18</xdr:row>
          <xdr:rowOff>0</xdr:rowOff>
        </xdr:from>
        <xdr:to>
          <xdr:col>15</xdr:col>
          <xdr:colOff>228600</xdr:colOff>
          <xdr:row>18</xdr:row>
          <xdr:rowOff>243840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19</xdr:row>
          <xdr:rowOff>0</xdr:rowOff>
        </xdr:from>
        <xdr:to>
          <xdr:col>15</xdr:col>
          <xdr:colOff>228600</xdr:colOff>
          <xdr:row>19</xdr:row>
          <xdr:rowOff>243840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20</xdr:row>
          <xdr:rowOff>0</xdr:rowOff>
        </xdr:from>
        <xdr:to>
          <xdr:col>15</xdr:col>
          <xdr:colOff>228600</xdr:colOff>
          <xdr:row>20</xdr:row>
          <xdr:rowOff>243840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21</xdr:row>
          <xdr:rowOff>0</xdr:rowOff>
        </xdr:from>
        <xdr:to>
          <xdr:col>15</xdr:col>
          <xdr:colOff>228600</xdr:colOff>
          <xdr:row>21</xdr:row>
          <xdr:rowOff>243840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22</xdr:row>
          <xdr:rowOff>0</xdr:rowOff>
        </xdr:from>
        <xdr:to>
          <xdr:col>15</xdr:col>
          <xdr:colOff>228600</xdr:colOff>
          <xdr:row>22</xdr:row>
          <xdr:rowOff>243840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23</xdr:row>
          <xdr:rowOff>0</xdr:rowOff>
        </xdr:from>
        <xdr:to>
          <xdr:col>15</xdr:col>
          <xdr:colOff>228600</xdr:colOff>
          <xdr:row>23</xdr:row>
          <xdr:rowOff>243840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25</xdr:row>
          <xdr:rowOff>0</xdr:rowOff>
        </xdr:from>
        <xdr:to>
          <xdr:col>15</xdr:col>
          <xdr:colOff>228600</xdr:colOff>
          <xdr:row>25</xdr:row>
          <xdr:rowOff>243840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26</xdr:row>
          <xdr:rowOff>0</xdr:rowOff>
        </xdr:from>
        <xdr:to>
          <xdr:col>15</xdr:col>
          <xdr:colOff>228600</xdr:colOff>
          <xdr:row>26</xdr:row>
          <xdr:rowOff>243840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27</xdr:row>
          <xdr:rowOff>0</xdr:rowOff>
        </xdr:from>
        <xdr:to>
          <xdr:col>15</xdr:col>
          <xdr:colOff>228600</xdr:colOff>
          <xdr:row>27</xdr:row>
          <xdr:rowOff>243840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29</xdr:row>
          <xdr:rowOff>0</xdr:rowOff>
        </xdr:from>
        <xdr:to>
          <xdr:col>15</xdr:col>
          <xdr:colOff>228600</xdr:colOff>
          <xdr:row>29</xdr:row>
          <xdr:rowOff>205740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30</xdr:row>
          <xdr:rowOff>0</xdr:rowOff>
        </xdr:from>
        <xdr:to>
          <xdr:col>15</xdr:col>
          <xdr:colOff>228600</xdr:colOff>
          <xdr:row>30</xdr:row>
          <xdr:rowOff>205740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31</xdr:row>
          <xdr:rowOff>0</xdr:rowOff>
        </xdr:from>
        <xdr:to>
          <xdr:col>15</xdr:col>
          <xdr:colOff>228600</xdr:colOff>
          <xdr:row>31</xdr:row>
          <xdr:rowOff>205740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32</xdr:row>
          <xdr:rowOff>0</xdr:rowOff>
        </xdr:from>
        <xdr:to>
          <xdr:col>15</xdr:col>
          <xdr:colOff>228600</xdr:colOff>
          <xdr:row>32</xdr:row>
          <xdr:rowOff>243840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4.emf"/><Relationship Id="rId18" Type="http://schemas.openxmlformats.org/officeDocument/2006/relationships/control" Target="../activeX/activeX11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6.xml"/><Relationship Id="rId17" Type="http://schemas.openxmlformats.org/officeDocument/2006/relationships/control" Target="../activeX/activeX10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9.xml"/><Relationship Id="rId20" Type="http://schemas.openxmlformats.org/officeDocument/2006/relationships/control" Target="../activeX/activeX13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5.xml"/><Relationship Id="rId5" Type="http://schemas.openxmlformats.org/officeDocument/2006/relationships/image" Target="../media/image1.emf"/><Relationship Id="rId15" Type="http://schemas.openxmlformats.org/officeDocument/2006/relationships/control" Target="../activeX/activeX8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2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/>
  <dimension ref="A1:Q37"/>
  <sheetViews>
    <sheetView tabSelected="1" workbookViewId="0">
      <selection activeCell="P5" sqref="P5"/>
    </sheetView>
  </sheetViews>
  <sheetFormatPr defaultRowHeight="14.4"/>
  <cols>
    <col min="1" max="1" width="38.21875" customWidth="1"/>
    <col min="2" max="2" width="11.44140625" customWidth="1"/>
    <col min="3" max="3" width="0" hidden="1" customWidth="1"/>
    <col min="4" max="4" width="14.88671875" customWidth="1"/>
    <col min="5" max="5" width="18.109375" customWidth="1"/>
    <col min="6" max="6" width="20.88671875" customWidth="1"/>
    <col min="7" max="7" width="18.109375" hidden="1" customWidth="1"/>
    <col min="8" max="8" width="31.44140625" hidden="1" customWidth="1"/>
    <col min="9" max="9" width="18.109375" hidden="1" customWidth="1"/>
    <col min="10" max="10" width="16.6640625" customWidth="1"/>
    <col min="11" max="11" width="14.5546875" customWidth="1"/>
    <col min="12" max="12" width="18.21875" customWidth="1"/>
    <col min="13" max="13" width="12.77734375" customWidth="1"/>
    <col min="14" max="14" width="13.6640625" customWidth="1"/>
    <col min="15" max="15" width="13" customWidth="1"/>
    <col min="16" max="16" width="9.88671875" style="82" customWidth="1"/>
    <col min="17" max="17" width="11.33203125" style="82" customWidth="1"/>
  </cols>
  <sheetData>
    <row r="1" spans="1:15" ht="24.9" customHeight="1">
      <c r="A1" s="61" t="s">
        <v>45</v>
      </c>
      <c r="B1" s="61"/>
      <c r="C1" s="61"/>
      <c r="D1" s="62"/>
      <c r="E1" s="62"/>
      <c r="F1" s="62"/>
      <c r="G1" s="62"/>
      <c r="H1" s="63" t="s">
        <v>1</v>
      </c>
      <c r="I1" s="63"/>
      <c r="J1" s="63"/>
      <c r="K1" s="63"/>
      <c r="L1" s="63"/>
      <c r="M1" s="63"/>
      <c r="N1" s="62" t="s">
        <v>0</v>
      </c>
    </row>
    <row r="2" spans="1:15" ht="15" customHeight="1">
      <c r="A2" s="61" t="s">
        <v>0</v>
      </c>
      <c r="B2" s="61"/>
      <c r="C2" s="61"/>
      <c r="D2" s="62"/>
      <c r="E2" s="62"/>
      <c r="F2" s="62"/>
      <c r="G2" s="62"/>
      <c r="H2" s="61" t="s">
        <v>0</v>
      </c>
      <c r="I2" s="61"/>
      <c r="J2" s="61"/>
      <c r="K2" s="61"/>
      <c r="L2" s="61"/>
      <c r="M2" s="61"/>
      <c r="N2" s="62" t="s">
        <v>0</v>
      </c>
    </row>
    <row r="3" spans="1:15" ht="15" customHeight="1">
      <c r="A3" s="61" t="s">
        <v>0</v>
      </c>
      <c r="B3" s="61"/>
      <c r="C3" s="61"/>
      <c r="D3" s="62"/>
      <c r="E3" s="62"/>
      <c r="F3" s="62"/>
      <c r="G3" s="62"/>
      <c r="H3" s="61" t="s">
        <v>0</v>
      </c>
      <c r="I3" s="61"/>
      <c r="J3" s="61"/>
      <c r="K3" s="61"/>
      <c r="L3" s="61"/>
      <c r="M3" s="61"/>
      <c r="N3" s="62" t="s">
        <v>0</v>
      </c>
    </row>
    <row r="4" spans="1:15" ht="18" customHeight="1">
      <c r="A4" s="64" t="s">
        <v>2</v>
      </c>
      <c r="B4" s="64"/>
      <c r="C4" s="64"/>
      <c r="D4" s="65"/>
      <c r="E4" s="65"/>
      <c r="F4" s="65"/>
      <c r="G4" s="65"/>
      <c r="H4" s="66" t="s">
        <v>3</v>
      </c>
      <c r="I4" s="66"/>
      <c r="J4" s="66"/>
      <c r="K4" s="66"/>
      <c r="L4" s="66"/>
      <c r="M4" s="66"/>
      <c r="N4" s="62" t="s">
        <v>0</v>
      </c>
    </row>
    <row r="5" spans="1:15" ht="18" customHeight="1">
      <c r="A5" s="64" t="s">
        <v>4</v>
      </c>
      <c r="B5" s="64"/>
      <c r="C5" s="64"/>
      <c r="D5" s="65"/>
      <c r="E5" s="65"/>
      <c r="F5" s="65"/>
      <c r="G5" s="65"/>
      <c r="H5" s="67" t="s">
        <v>5</v>
      </c>
      <c r="I5" s="67"/>
      <c r="J5" s="67"/>
      <c r="K5" s="67"/>
      <c r="L5" s="67"/>
      <c r="M5" s="67"/>
      <c r="N5" s="62" t="s">
        <v>0</v>
      </c>
    </row>
    <row r="6" spans="1:15" ht="18" customHeight="1">
      <c r="A6" s="64" t="s">
        <v>6</v>
      </c>
      <c r="B6" s="64"/>
      <c r="C6" s="64"/>
      <c r="D6" s="65"/>
      <c r="E6" s="65"/>
      <c r="F6" s="65"/>
      <c r="G6" s="65"/>
      <c r="H6" s="66" t="s">
        <v>7</v>
      </c>
      <c r="I6" s="66"/>
      <c r="J6" s="66"/>
      <c r="K6" s="66"/>
      <c r="L6" s="66"/>
      <c r="M6" s="66"/>
      <c r="N6" s="62" t="s">
        <v>0</v>
      </c>
    </row>
    <row r="7" spans="1:15" ht="18" customHeight="1">
      <c r="A7" s="64" t="s">
        <v>8</v>
      </c>
      <c r="B7" s="64"/>
      <c r="C7" s="64"/>
      <c r="D7" s="65"/>
      <c r="E7" s="65"/>
      <c r="F7" s="65"/>
      <c r="G7" s="65"/>
      <c r="H7" s="66" t="s">
        <v>9</v>
      </c>
      <c r="I7" s="66"/>
      <c r="J7" s="66"/>
      <c r="K7" s="66"/>
      <c r="L7" s="66"/>
      <c r="M7" s="66"/>
      <c r="N7" s="62" t="s">
        <v>0</v>
      </c>
    </row>
    <row r="8" spans="1:15" ht="15" customHeight="1" thickBot="1">
      <c r="A8" s="61" t="s">
        <v>0</v>
      </c>
      <c r="B8" s="61"/>
      <c r="C8" s="61"/>
      <c r="D8" s="62"/>
      <c r="E8" s="62"/>
      <c r="F8" s="62"/>
      <c r="G8" s="62"/>
      <c r="H8" s="61" t="s">
        <v>0</v>
      </c>
      <c r="I8" s="61"/>
      <c r="J8" s="61"/>
      <c r="K8" s="61"/>
      <c r="L8" s="61"/>
      <c r="M8" s="61"/>
      <c r="N8" s="62" t="s">
        <v>0</v>
      </c>
    </row>
    <row r="9" spans="1:15" ht="27.9" customHeight="1" thickTop="1">
      <c r="A9" s="68" t="s">
        <v>10</v>
      </c>
      <c r="B9" s="69"/>
      <c r="C9" s="69" t="s">
        <v>11</v>
      </c>
      <c r="D9" s="69"/>
      <c r="E9" s="69"/>
      <c r="F9" s="69"/>
      <c r="G9" s="69"/>
      <c r="H9" s="69"/>
      <c r="I9" s="69"/>
      <c r="J9" s="70" t="s">
        <v>12</v>
      </c>
      <c r="K9" s="70" t="s">
        <v>13</v>
      </c>
      <c r="L9" s="70" t="s">
        <v>14</v>
      </c>
      <c r="M9" s="69" t="s">
        <v>15</v>
      </c>
      <c r="N9" s="71"/>
      <c r="O9" s="81"/>
    </row>
    <row r="10" spans="1:15" ht="21.9" customHeight="1">
      <c r="A10" s="72" t="s">
        <v>16</v>
      </c>
      <c r="B10" s="73"/>
      <c r="C10" s="73" t="s">
        <v>17</v>
      </c>
      <c r="D10" s="73"/>
      <c r="E10" s="73"/>
      <c r="F10" s="73"/>
      <c r="G10" s="73"/>
      <c r="H10" s="73"/>
      <c r="I10" s="73"/>
      <c r="J10" s="74">
        <v>1133.29</v>
      </c>
      <c r="K10" s="74">
        <v>0</v>
      </c>
      <c r="L10" s="74">
        <v>0</v>
      </c>
      <c r="M10" s="75">
        <v>1133.29</v>
      </c>
      <c r="N10" s="75"/>
    </row>
    <row r="11" spans="1:15" ht="21.9" customHeight="1">
      <c r="A11" s="72" t="s">
        <v>16</v>
      </c>
      <c r="B11" s="73"/>
      <c r="C11" s="73" t="s">
        <v>18</v>
      </c>
      <c r="D11" s="73"/>
      <c r="E11" s="73"/>
      <c r="F11" s="73"/>
      <c r="G11" s="73"/>
      <c r="H11" s="73"/>
      <c r="I11" s="73"/>
      <c r="J11" s="74">
        <v>2316.21</v>
      </c>
      <c r="K11" s="74">
        <v>0</v>
      </c>
      <c r="L11" s="74">
        <v>0</v>
      </c>
      <c r="M11" s="75">
        <v>2316.21</v>
      </c>
      <c r="N11" s="75"/>
      <c r="O11" s="1"/>
    </row>
    <row r="12" spans="1:15" ht="21.9" customHeight="1">
      <c r="A12" s="72" t="s">
        <v>19</v>
      </c>
      <c r="B12" s="73"/>
      <c r="C12" s="73" t="s">
        <v>17</v>
      </c>
      <c r="D12" s="73"/>
      <c r="E12" s="73"/>
      <c r="F12" s="73"/>
      <c r="G12" s="73"/>
      <c r="H12" s="73"/>
      <c r="I12" s="73"/>
      <c r="J12" s="74">
        <v>84051.7</v>
      </c>
      <c r="K12" s="74">
        <v>0</v>
      </c>
      <c r="L12" s="74">
        <v>0</v>
      </c>
      <c r="M12" s="75">
        <v>84051.7</v>
      </c>
      <c r="N12" s="75"/>
      <c r="O12" s="1"/>
    </row>
    <row r="13" spans="1:15" ht="21.9" customHeight="1">
      <c r="A13" s="72" t="s">
        <v>19</v>
      </c>
      <c r="B13" s="73"/>
      <c r="C13" s="73" t="s">
        <v>20</v>
      </c>
      <c r="D13" s="73"/>
      <c r="E13" s="73"/>
      <c r="F13" s="73"/>
      <c r="G13" s="73"/>
      <c r="H13" s="73"/>
      <c r="I13" s="73"/>
      <c r="J13" s="74">
        <v>5006.87</v>
      </c>
      <c r="K13" s="74">
        <v>0</v>
      </c>
      <c r="L13" s="74">
        <v>0</v>
      </c>
      <c r="M13" s="75">
        <v>5006.87</v>
      </c>
      <c r="N13" s="75"/>
      <c r="O13" s="1"/>
    </row>
    <row r="14" spans="1:15" ht="15" customHeight="1" thickBot="1">
      <c r="A14" s="76" t="s">
        <v>0</v>
      </c>
      <c r="B14" s="77"/>
      <c r="C14" s="77" t="s">
        <v>0</v>
      </c>
      <c r="D14" s="77"/>
      <c r="E14" s="77"/>
      <c r="F14" s="77"/>
      <c r="G14" s="77"/>
      <c r="H14" s="77"/>
      <c r="I14" s="77"/>
      <c r="J14" s="78" t="s">
        <v>0</v>
      </c>
      <c r="K14" s="78" t="s">
        <v>0</v>
      </c>
      <c r="L14" s="78" t="s">
        <v>0</v>
      </c>
      <c r="M14" s="77" t="s">
        <v>0</v>
      </c>
      <c r="N14" s="79"/>
    </row>
    <row r="15" spans="1:15" ht="18" customHeight="1" thickTop="1">
      <c r="A15" s="80" t="s">
        <v>46</v>
      </c>
      <c r="B15" s="6" t="s">
        <v>0</v>
      </c>
      <c r="C15" s="6"/>
      <c r="D15" s="6"/>
      <c r="E15" s="6"/>
      <c r="F15" s="6"/>
      <c r="G15" s="6"/>
      <c r="H15" s="6"/>
      <c r="N15" s="4">
        <f>+M10+M11+M12+M13</f>
        <v>92508.069999999992</v>
      </c>
    </row>
    <row r="16" spans="1:15" ht="34.200000000000003" customHeight="1">
      <c r="D16" s="5"/>
      <c r="E16" s="5"/>
      <c r="F16" s="5"/>
      <c r="G16" s="5"/>
      <c r="I16" s="5"/>
    </row>
    <row r="17" spans="1:17" ht="50.4" customHeight="1">
      <c r="D17" s="5"/>
      <c r="F17" s="5"/>
      <c r="G17" s="5"/>
      <c r="P17" s="83" t="s">
        <v>43</v>
      </c>
      <c r="Q17" s="83" t="s">
        <v>44</v>
      </c>
    </row>
    <row r="18" spans="1:17" s="7" customFormat="1" ht="27.6">
      <c r="A18" s="10" t="s">
        <v>41</v>
      </c>
      <c r="B18" s="11"/>
      <c r="C18" s="11"/>
      <c r="D18" s="12"/>
      <c r="E18" s="11"/>
      <c r="F18" s="12"/>
      <c r="G18" s="13">
        <f>+F19+F20+F21+F22+F23+F24</f>
        <v>62834.439999999995</v>
      </c>
      <c r="H18" s="11"/>
      <c r="I18" s="11"/>
      <c r="J18" s="11"/>
      <c r="K18" s="11"/>
      <c r="L18" s="11"/>
      <c r="M18" s="11"/>
      <c r="N18" s="11"/>
      <c r="O18" s="11"/>
      <c r="P18" s="84"/>
      <c r="Q18" s="84"/>
    </row>
    <row r="19" spans="1:17" s="8" customFormat="1" ht="41.4">
      <c r="A19" s="14" t="s">
        <v>21</v>
      </c>
      <c r="B19" s="14">
        <v>76661730</v>
      </c>
      <c r="C19" s="14" t="s">
        <v>22</v>
      </c>
      <c r="D19" s="15">
        <f>53063.78+228.99+9116.51+14492.23</f>
        <v>76901.509999999995</v>
      </c>
      <c r="E19" s="16">
        <f>27295.91-E21</f>
        <v>23985.5</v>
      </c>
      <c r="F19" s="17">
        <f>+E19</f>
        <v>23985.5</v>
      </c>
      <c r="G19" s="18"/>
      <c r="H19" s="19" t="s">
        <v>23</v>
      </c>
      <c r="I19" s="19">
        <v>2556</v>
      </c>
      <c r="J19" s="19">
        <v>5</v>
      </c>
      <c r="K19" s="20">
        <v>46235</v>
      </c>
      <c r="L19" s="20">
        <v>46265</v>
      </c>
      <c r="M19" s="21">
        <v>23792</v>
      </c>
      <c r="N19" s="21">
        <v>5776.29</v>
      </c>
      <c r="O19" s="21">
        <v>2022.29</v>
      </c>
      <c r="P19" s="44">
        <f>+F19-M19</f>
        <v>193.5</v>
      </c>
      <c r="Q19" s="44">
        <f>+E19-M19</f>
        <v>193.5</v>
      </c>
    </row>
    <row r="20" spans="1:17" ht="41.4">
      <c r="A20" s="22" t="s">
        <v>24</v>
      </c>
      <c r="B20" s="23">
        <v>76663765</v>
      </c>
      <c r="C20" s="23" t="s">
        <v>22</v>
      </c>
      <c r="D20" s="24">
        <v>4970.46</v>
      </c>
      <c r="E20" s="25">
        <v>4970.46</v>
      </c>
      <c r="F20" s="26">
        <v>4970.46</v>
      </c>
      <c r="G20" s="26"/>
      <c r="H20" s="27" t="s">
        <v>23</v>
      </c>
      <c r="I20" s="27">
        <v>2556</v>
      </c>
      <c r="J20" s="27">
        <v>5</v>
      </c>
      <c r="K20" s="28">
        <v>46235</v>
      </c>
      <c r="L20" s="28">
        <v>46265</v>
      </c>
      <c r="M20" s="29">
        <v>4970.46</v>
      </c>
      <c r="N20" s="29">
        <v>1202.8499999999999</v>
      </c>
      <c r="O20" s="30">
        <v>422.46</v>
      </c>
      <c r="P20" s="31">
        <f t="shared" ref="P20:P28" si="0">+F20-M20</f>
        <v>0</v>
      </c>
      <c r="Q20" s="31">
        <f t="shared" ref="Q20:Q32" si="1">+E20-M20</f>
        <v>0</v>
      </c>
    </row>
    <row r="21" spans="1:17" s="8" customFormat="1" ht="41.4">
      <c r="A21" s="14" t="s">
        <v>25</v>
      </c>
      <c r="B21" s="14">
        <v>76664469</v>
      </c>
      <c r="C21" s="14" t="s">
        <v>22</v>
      </c>
      <c r="D21" s="15"/>
      <c r="E21" s="16">
        <v>3310.41</v>
      </c>
      <c r="F21" s="17">
        <v>3310.41</v>
      </c>
      <c r="G21" s="17"/>
      <c r="H21" s="19" t="s">
        <v>23</v>
      </c>
      <c r="I21" s="19">
        <v>2556</v>
      </c>
      <c r="J21" s="19">
        <v>5</v>
      </c>
      <c r="K21" s="20">
        <v>46235</v>
      </c>
      <c r="L21" s="20">
        <v>46265</v>
      </c>
      <c r="M21" s="21">
        <v>3310.41</v>
      </c>
      <c r="N21" s="32">
        <v>801.11</v>
      </c>
      <c r="O21" s="32">
        <v>281.38</v>
      </c>
      <c r="P21" s="44">
        <f t="shared" si="0"/>
        <v>0</v>
      </c>
      <c r="Q21" s="44">
        <f t="shared" si="1"/>
        <v>0</v>
      </c>
    </row>
    <row r="22" spans="1:17" ht="41.4">
      <c r="A22" s="22" t="s">
        <v>26</v>
      </c>
      <c r="B22" s="23">
        <v>76665577</v>
      </c>
      <c r="C22" s="23" t="s">
        <v>22</v>
      </c>
      <c r="D22" s="24">
        <f>1726.6+4082.86</f>
        <v>5809.46</v>
      </c>
      <c r="E22" s="25">
        <v>5809.46</v>
      </c>
      <c r="F22" s="33">
        <v>5806.36</v>
      </c>
      <c r="G22" s="33"/>
      <c r="H22" s="27" t="s">
        <v>27</v>
      </c>
      <c r="I22" s="27">
        <v>2556</v>
      </c>
      <c r="J22" s="27">
        <v>6</v>
      </c>
      <c r="K22" s="28">
        <v>46235</v>
      </c>
      <c r="L22" s="28">
        <v>46265</v>
      </c>
      <c r="M22" s="29">
        <v>4531.58</v>
      </c>
      <c r="N22" s="29">
        <v>1112.1600000000001</v>
      </c>
      <c r="O22" s="30">
        <v>385.16</v>
      </c>
      <c r="P22" s="31">
        <f t="shared" si="0"/>
        <v>1274.7799999999997</v>
      </c>
      <c r="Q22" s="31">
        <f t="shared" si="1"/>
        <v>1277.8800000000001</v>
      </c>
    </row>
    <row r="23" spans="1:17" s="8" customFormat="1" ht="41.4">
      <c r="A23" s="34" t="s">
        <v>28</v>
      </c>
      <c r="B23" s="14">
        <v>76672177</v>
      </c>
      <c r="C23" s="14" t="s">
        <v>22</v>
      </c>
      <c r="D23" s="15">
        <f>1222.04+1094.17</f>
        <v>2316.21</v>
      </c>
      <c r="E23" s="35">
        <v>2316.21</v>
      </c>
      <c r="F23" s="17">
        <v>2316.21</v>
      </c>
      <c r="G23" s="17"/>
      <c r="H23" s="19" t="s">
        <v>27</v>
      </c>
      <c r="I23" s="19">
        <v>2555</v>
      </c>
      <c r="J23" s="19">
        <v>12</v>
      </c>
      <c r="K23" s="20">
        <v>46235</v>
      </c>
      <c r="L23" s="20">
        <v>46265</v>
      </c>
      <c r="M23" s="21">
        <v>1276.05</v>
      </c>
      <c r="N23" s="32">
        <v>314.31</v>
      </c>
      <c r="O23" s="32">
        <v>108.46</v>
      </c>
      <c r="P23" s="44">
        <f t="shared" si="0"/>
        <v>1040.1600000000001</v>
      </c>
      <c r="Q23" s="44">
        <f t="shared" si="1"/>
        <v>1040.1600000000001</v>
      </c>
    </row>
    <row r="24" spans="1:17" ht="41.4">
      <c r="A24" s="23" t="s">
        <v>29</v>
      </c>
      <c r="B24" s="23">
        <v>76675603</v>
      </c>
      <c r="C24" s="23" t="s">
        <v>22</v>
      </c>
      <c r="D24" s="24"/>
      <c r="E24" s="25">
        <f>10144.56+12336.73</f>
        <v>22481.29</v>
      </c>
      <c r="F24" s="36">
        <v>22445.5</v>
      </c>
      <c r="G24" s="36"/>
      <c r="H24" s="27" t="s">
        <v>23</v>
      </c>
      <c r="I24" s="27">
        <v>2556</v>
      </c>
      <c r="J24" s="27">
        <v>5</v>
      </c>
      <c r="K24" s="28">
        <v>46235</v>
      </c>
      <c r="L24" s="28">
        <v>46265</v>
      </c>
      <c r="M24" s="29">
        <v>18326.5</v>
      </c>
      <c r="N24" s="29">
        <v>4465.43</v>
      </c>
      <c r="O24" s="29">
        <v>1557.74</v>
      </c>
      <c r="P24" s="31">
        <f>+F24-M24</f>
        <v>4119</v>
      </c>
      <c r="Q24" s="31">
        <f t="shared" si="1"/>
        <v>4154.7900000000009</v>
      </c>
    </row>
    <row r="25" spans="1:17" s="7" customFormat="1" ht="27.6">
      <c r="A25" s="37" t="s">
        <v>40</v>
      </c>
      <c r="B25" s="37"/>
      <c r="C25" s="37"/>
      <c r="D25" s="24"/>
      <c r="E25" s="38"/>
      <c r="F25" s="13"/>
      <c r="G25" s="13">
        <f>+F26+F27+F28+F29+F30+F31+F32+F33</f>
        <v>31737.759999999998</v>
      </c>
      <c r="H25" s="39"/>
      <c r="I25" s="39"/>
      <c r="J25" s="39"/>
      <c r="K25" s="40"/>
      <c r="L25" s="40"/>
      <c r="M25" s="41"/>
      <c r="N25" s="41"/>
      <c r="O25" s="41"/>
      <c r="P25" s="85"/>
      <c r="Q25" s="85"/>
    </row>
    <row r="26" spans="1:17" s="8" customFormat="1" ht="41.4">
      <c r="A26" s="14" t="s">
        <v>30</v>
      </c>
      <c r="B26" s="14">
        <v>76675814</v>
      </c>
      <c r="C26" s="14" t="s">
        <v>22</v>
      </c>
      <c r="D26" s="15"/>
      <c r="E26" s="16">
        <f>2391.22+8495.34</f>
        <v>10886.56</v>
      </c>
      <c r="F26" s="17">
        <f>2378.75+8483.75</f>
        <v>10862.5</v>
      </c>
      <c r="G26" s="42"/>
      <c r="H26" s="19" t="s">
        <v>23</v>
      </c>
      <c r="I26" s="19">
        <v>2556</v>
      </c>
      <c r="J26" s="19">
        <v>5</v>
      </c>
      <c r="K26" s="20">
        <v>46235</v>
      </c>
      <c r="L26" s="20">
        <v>46265</v>
      </c>
      <c r="M26" s="43">
        <v>10862.5</v>
      </c>
      <c r="N26" s="21">
        <v>2687.66</v>
      </c>
      <c r="O26" s="32">
        <v>923.33</v>
      </c>
      <c r="P26" s="44">
        <f t="shared" si="0"/>
        <v>0</v>
      </c>
      <c r="Q26" s="44">
        <f t="shared" si="1"/>
        <v>24.059999999999491</v>
      </c>
    </row>
    <row r="27" spans="1:17" ht="41.4">
      <c r="A27" s="23" t="s">
        <v>31</v>
      </c>
      <c r="B27" s="23">
        <v>76675838</v>
      </c>
      <c r="C27" s="23" t="s">
        <v>22</v>
      </c>
      <c r="D27" s="24"/>
      <c r="E27" s="45">
        <f>1956.45+6950.73</f>
        <v>8907.18</v>
      </c>
      <c r="F27" s="33">
        <f>1945.9+6938.25</f>
        <v>8884.15</v>
      </c>
      <c r="G27" s="33"/>
      <c r="H27" s="27" t="s">
        <v>23</v>
      </c>
      <c r="I27" s="27">
        <v>2556</v>
      </c>
      <c r="J27" s="27">
        <v>5</v>
      </c>
      <c r="K27" s="28">
        <v>46235</v>
      </c>
      <c r="L27" s="28">
        <v>46265</v>
      </c>
      <c r="M27" s="46">
        <v>8868.2000000000007</v>
      </c>
      <c r="N27" s="29">
        <v>2176.15</v>
      </c>
      <c r="O27" s="30">
        <v>753.81</v>
      </c>
      <c r="P27" s="31">
        <f t="shared" si="0"/>
        <v>15.949999999998909</v>
      </c>
      <c r="Q27" s="31">
        <f t="shared" si="1"/>
        <v>38.979999999999563</v>
      </c>
    </row>
    <row r="28" spans="1:17" s="8" customFormat="1" ht="41.4">
      <c r="A28" s="34" t="s">
        <v>32</v>
      </c>
      <c r="B28" s="14">
        <v>76675893</v>
      </c>
      <c r="C28" s="14" t="s">
        <v>22</v>
      </c>
      <c r="D28" s="47">
        <f>+E28+E32</f>
        <v>4347.96</v>
      </c>
      <c r="E28" s="35">
        <v>3043.57</v>
      </c>
      <c r="F28" s="17">
        <f>3038.75</f>
        <v>3038.75</v>
      </c>
      <c r="G28" s="17"/>
      <c r="H28" s="19" t="s">
        <v>23</v>
      </c>
      <c r="I28" s="19">
        <v>2556</v>
      </c>
      <c r="J28" s="19">
        <v>5</v>
      </c>
      <c r="K28" s="20">
        <v>46235</v>
      </c>
      <c r="L28" s="20">
        <v>46265</v>
      </c>
      <c r="M28" s="43">
        <v>3038.75</v>
      </c>
      <c r="N28" s="32">
        <v>750.1</v>
      </c>
      <c r="O28" s="32">
        <v>258.3</v>
      </c>
      <c r="P28" s="44">
        <f t="shared" si="0"/>
        <v>0</v>
      </c>
      <c r="Q28" s="44">
        <f t="shared" si="1"/>
        <v>4.8200000000001637</v>
      </c>
    </row>
    <row r="29" spans="1:17" ht="41.4">
      <c r="A29" s="23" t="s">
        <v>33</v>
      </c>
      <c r="B29" s="23">
        <v>76675900</v>
      </c>
      <c r="C29" s="23" t="s">
        <v>22</v>
      </c>
      <c r="D29" s="24">
        <v>485</v>
      </c>
      <c r="E29" s="45">
        <v>485</v>
      </c>
      <c r="F29" s="33">
        <v>485</v>
      </c>
      <c r="G29" s="33"/>
      <c r="H29" s="27" t="s">
        <v>23</v>
      </c>
      <c r="I29" s="27">
        <v>2556</v>
      </c>
      <c r="J29" s="27">
        <v>5</v>
      </c>
      <c r="K29" s="28">
        <v>46235</v>
      </c>
      <c r="L29" s="28">
        <v>46265</v>
      </c>
      <c r="M29" s="30">
        <v>485</v>
      </c>
      <c r="N29" s="30">
        <v>117.37</v>
      </c>
      <c r="O29" s="30">
        <v>41.23</v>
      </c>
      <c r="P29" s="31">
        <f>+E29-M29</f>
        <v>0</v>
      </c>
      <c r="Q29" s="31">
        <f t="shared" si="1"/>
        <v>0</v>
      </c>
    </row>
    <row r="30" spans="1:17" s="8" customFormat="1" ht="41.4">
      <c r="A30" s="14" t="s">
        <v>34</v>
      </c>
      <c r="B30" s="14">
        <v>76675907</v>
      </c>
      <c r="C30" s="14" t="s">
        <v>22</v>
      </c>
      <c r="D30" s="15">
        <v>904.3</v>
      </c>
      <c r="E30" s="16">
        <v>904.3</v>
      </c>
      <c r="F30" s="17">
        <v>904.3</v>
      </c>
      <c r="G30" s="17"/>
      <c r="H30" s="19" t="s">
        <v>23</v>
      </c>
      <c r="I30" s="48">
        <v>2555</v>
      </c>
      <c r="J30" s="19">
        <v>5</v>
      </c>
      <c r="K30" s="20">
        <v>46235</v>
      </c>
      <c r="L30" s="20">
        <v>46265</v>
      </c>
      <c r="M30" s="32">
        <v>904.3</v>
      </c>
      <c r="N30" s="32">
        <v>221.76</v>
      </c>
      <c r="O30" s="32">
        <v>76.849999999999994</v>
      </c>
      <c r="P30" s="44">
        <f>+E30-M30</f>
        <v>0</v>
      </c>
      <c r="Q30" s="44">
        <f t="shared" si="1"/>
        <v>0</v>
      </c>
    </row>
    <row r="31" spans="1:17" ht="41.4">
      <c r="A31" s="23" t="s">
        <v>39</v>
      </c>
      <c r="B31" s="23">
        <v>76675919</v>
      </c>
      <c r="C31" s="23" t="s">
        <v>22</v>
      </c>
      <c r="D31" s="49">
        <f>5793+468.76</f>
        <v>6261.76</v>
      </c>
      <c r="E31" s="45">
        <v>6696.01</v>
      </c>
      <c r="F31" s="36">
        <f>+D31</f>
        <v>6261.76</v>
      </c>
      <c r="G31" s="36"/>
      <c r="H31" s="27" t="s">
        <v>23</v>
      </c>
      <c r="I31" s="27">
        <v>2556</v>
      </c>
      <c r="J31" s="27">
        <v>5</v>
      </c>
      <c r="K31" s="28">
        <v>46235</v>
      </c>
      <c r="L31" s="28">
        <v>46265</v>
      </c>
      <c r="M31" s="29">
        <f>+F31</f>
        <v>6261.76</v>
      </c>
      <c r="N31" s="30"/>
      <c r="O31" s="30"/>
      <c r="P31" s="31">
        <v>0</v>
      </c>
      <c r="Q31" s="31">
        <f t="shared" si="1"/>
        <v>434.25</v>
      </c>
    </row>
    <row r="32" spans="1:17" s="8" customFormat="1" ht="41.4">
      <c r="A32" s="34" t="s">
        <v>35</v>
      </c>
      <c r="B32" s="14">
        <v>76675982</v>
      </c>
      <c r="C32" s="14" t="s">
        <v>22</v>
      </c>
      <c r="D32" s="15"/>
      <c r="E32" s="35">
        <v>1304.3900000000001</v>
      </c>
      <c r="F32" s="17">
        <f>1291.95+9.35</f>
        <v>1301.3</v>
      </c>
      <c r="G32" s="17"/>
      <c r="H32" s="19" t="s">
        <v>23</v>
      </c>
      <c r="I32" s="19">
        <v>2556</v>
      </c>
      <c r="J32" s="19">
        <v>5</v>
      </c>
      <c r="K32" s="20">
        <v>46235</v>
      </c>
      <c r="L32" s="20">
        <v>46265</v>
      </c>
      <c r="M32" s="21">
        <v>1295.19</v>
      </c>
      <c r="N32" s="32">
        <v>319.68</v>
      </c>
      <c r="O32" s="32">
        <v>110.1</v>
      </c>
      <c r="P32" s="44">
        <f>+F32-M32</f>
        <v>6.1099999999999</v>
      </c>
      <c r="Q32" s="44">
        <f t="shared" si="1"/>
        <v>9.2000000000000455</v>
      </c>
    </row>
    <row r="33" spans="1:17" s="9" customFormat="1" ht="46.8" customHeight="1">
      <c r="A33" s="50" t="s">
        <v>36</v>
      </c>
      <c r="B33" s="51"/>
      <c r="C33" s="51"/>
      <c r="D33" s="52">
        <v>583.79999999999995</v>
      </c>
      <c r="E33" s="50">
        <f>+D33</f>
        <v>583.79999999999995</v>
      </c>
      <c r="F33" s="53"/>
      <c r="G33" s="53"/>
      <c r="H33" s="53"/>
      <c r="I33" s="53"/>
      <c r="J33" s="53"/>
      <c r="K33" s="54"/>
      <c r="L33" s="54"/>
      <c r="M33" s="54"/>
      <c r="N33" s="54"/>
      <c r="O33" s="54"/>
      <c r="P33" s="86"/>
      <c r="Q33" s="86"/>
    </row>
    <row r="34" spans="1:17" s="7" customFormat="1" ht="36.6" customHeight="1">
      <c r="A34" s="37" t="s">
        <v>42</v>
      </c>
      <c r="B34" s="37"/>
      <c r="C34" s="37"/>
      <c r="D34" s="55">
        <f>+SUM(D19:D33)-7330.56</f>
        <v>95249.900000000023</v>
      </c>
      <c r="E34" s="38"/>
      <c r="F34" s="13">
        <f>+F19+F20+F21+F22+F23+F24+F26+F27+F28+F29+F30+F31+F32+F33</f>
        <v>94572.2</v>
      </c>
      <c r="G34" s="13"/>
      <c r="H34" s="39"/>
      <c r="I34" s="39"/>
      <c r="J34" s="39"/>
      <c r="K34" s="40"/>
      <c r="L34" s="40"/>
      <c r="M34" s="41">
        <f t="shared" ref="M34" si="2">+M19+M20+M21+M22+M23+M24+M26+M27+M28+M29+M30+M31+M32+M33</f>
        <v>87922.7</v>
      </c>
      <c r="N34" s="41"/>
      <c r="O34" s="41"/>
      <c r="P34" s="85"/>
      <c r="Q34" s="85"/>
    </row>
    <row r="35" spans="1:17" ht="55.8" customHeight="1">
      <c r="B35" s="2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87"/>
    </row>
    <row r="36" spans="1:17" ht="33.6" customHeight="1">
      <c r="A36" s="59" t="s">
        <v>37</v>
      </c>
      <c r="B36" s="57"/>
      <c r="C36" s="57"/>
      <c r="D36" s="56">
        <f>+N15-D34</f>
        <v>-2741.8300000000309</v>
      </c>
      <c r="E36" s="1"/>
      <c r="J36" s="5"/>
    </row>
    <row r="37" spans="1:17" ht="33.6" customHeight="1">
      <c r="A37" s="60" t="s">
        <v>38</v>
      </c>
      <c r="B37" s="57"/>
      <c r="C37" s="57"/>
      <c r="D37" s="58">
        <f>+N15-M34</f>
        <v>4585.3699999999953</v>
      </c>
      <c r="M37" s="1"/>
    </row>
  </sheetData>
  <mergeCells count="35">
    <mergeCell ref="A12:B12"/>
    <mergeCell ref="C12:I12"/>
    <mergeCell ref="M12:N12"/>
    <mergeCell ref="A13:B13"/>
    <mergeCell ref="C13:I13"/>
    <mergeCell ref="M13:N13"/>
    <mergeCell ref="A14:B14"/>
    <mergeCell ref="C14:I14"/>
    <mergeCell ref="M14:N14"/>
    <mergeCell ref="B15:H15"/>
    <mergeCell ref="A10:B10"/>
    <mergeCell ref="C10:I10"/>
    <mergeCell ref="M10:N10"/>
    <mergeCell ref="A11:B11"/>
    <mergeCell ref="C11:I11"/>
    <mergeCell ref="M11:N11"/>
    <mergeCell ref="A7:C7"/>
    <mergeCell ref="H7:M7"/>
    <mergeCell ref="A8:C8"/>
    <mergeCell ref="H8:M8"/>
    <mergeCell ref="A9:B9"/>
    <mergeCell ref="C9:I9"/>
    <mergeCell ref="M9:N9"/>
    <mergeCell ref="A4:C4"/>
    <mergeCell ref="H4:M4"/>
    <mergeCell ref="A5:C5"/>
    <mergeCell ref="H5:M5"/>
    <mergeCell ref="A6:C6"/>
    <mergeCell ref="H6:M6"/>
    <mergeCell ref="A1:C1"/>
    <mergeCell ref="H1:M1"/>
    <mergeCell ref="A2:C2"/>
    <mergeCell ref="H2:M2"/>
    <mergeCell ref="A3:C3"/>
    <mergeCell ref="H3:M3"/>
  </mergeCells>
  <conditionalFormatting sqref="B18:Q3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{6F674011-3695-4A7D-8730-D96F916033FD}</x14:id>
        </ext>
      </extLst>
    </cfRule>
  </conditionalFormatting>
  <pageMargins left="0.75" right="0.75" top="1" bottom="1" header="0.5" footer="0.5"/>
  <pageSetup paperSize="9" orientation="landscape" r:id="rId1"/>
  <drawing r:id="rId2"/>
  <legacyDrawing r:id="rId3"/>
  <controls>
    <mc:AlternateContent xmlns:mc="http://schemas.openxmlformats.org/markup-compatibility/2006">
      <mc:Choice Requires="x14">
        <control shapeId="1037" r:id="rId4" name="Control 13">
          <controlPr defaultSize="0" r:id="rId5">
            <anchor moveWithCells="1">
              <from>
                <xdr:col>15</xdr:col>
                <xdr:colOff>0</xdr:colOff>
                <xdr:row>32</xdr:row>
                <xdr:rowOff>0</xdr:rowOff>
              </from>
              <to>
                <xdr:col>15</xdr:col>
                <xdr:colOff>228600</xdr:colOff>
                <xdr:row>32</xdr:row>
                <xdr:rowOff>243840</xdr:rowOff>
              </to>
            </anchor>
          </controlPr>
        </control>
      </mc:Choice>
      <mc:Fallback>
        <control shapeId="1037" r:id="rId4" name="Control 13"/>
      </mc:Fallback>
    </mc:AlternateContent>
    <mc:AlternateContent xmlns:mc="http://schemas.openxmlformats.org/markup-compatibility/2006">
      <mc:Choice Requires="x14">
        <control shapeId="1036" r:id="rId6" name="Control 12">
          <controlPr defaultSize="0" r:id="rId7">
            <anchor moveWithCells="1">
              <from>
                <xdr:col>15</xdr:col>
                <xdr:colOff>0</xdr:colOff>
                <xdr:row>31</xdr:row>
                <xdr:rowOff>0</xdr:rowOff>
              </from>
              <to>
                <xdr:col>15</xdr:col>
                <xdr:colOff>228600</xdr:colOff>
                <xdr:row>31</xdr:row>
                <xdr:rowOff>205740</xdr:rowOff>
              </to>
            </anchor>
          </controlPr>
        </control>
      </mc:Choice>
      <mc:Fallback>
        <control shapeId="1036" r:id="rId6" name="Control 12"/>
      </mc:Fallback>
    </mc:AlternateContent>
    <mc:AlternateContent xmlns:mc="http://schemas.openxmlformats.org/markup-compatibility/2006">
      <mc:Choice Requires="x14">
        <control shapeId="1035" r:id="rId8" name="Control 11">
          <controlPr defaultSize="0" r:id="rId9">
            <anchor moveWithCells="1">
              <from>
                <xdr:col>15</xdr:col>
                <xdr:colOff>0</xdr:colOff>
                <xdr:row>30</xdr:row>
                <xdr:rowOff>0</xdr:rowOff>
              </from>
              <to>
                <xdr:col>15</xdr:col>
                <xdr:colOff>228600</xdr:colOff>
                <xdr:row>30</xdr:row>
                <xdr:rowOff>205740</xdr:rowOff>
              </to>
            </anchor>
          </controlPr>
        </control>
      </mc:Choice>
      <mc:Fallback>
        <control shapeId="1035" r:id="rId8" name="Control 11"/>
      </mc:Fallback>
    </mc:AlternateContent>
    <mc:AlternateContent xmlns:mc="http://schemas.openxmlformats.org/markup-compatibility/2006">
      <mc:Choice Requires="x14">
        <control shapeId="1034" r:id="rId10" name="Control 10">
          <controlPr defaultSize="0" r:id="rId9">
            <anchor moveWithCells="1">
              <from>
                <xdr:col>15</xdr:col>
                <xdr:colOff>0</xdr:colOff>
                <xdr:row>29</xdr:row>
                <xdr:rowOff>0</xdr:rowOff>
              </from>
              <to>
                <xdr:col>15</xdr:col>
                <xdr:colOff>228600</xdr:colOff>
                <xdr:row>29</xdr:row>
                <xdr:rowOff>205740</xdr:rowOff>
              </to>
            </anchor>
          </controlPr>
        </control>
      </mc:Choice>
      <mc:Fallback>
        <control shapeId="1034" r:id="rId10" name="Control 10"/>
      </mc:Fallback>
    </mc:AlternateContent>
    <mc:AlternateContent xmlns:mc="http://schemas.openxmlformats.org/markup-compatibility/2006">
      <mc:Choice Requires="x14">
        <control shapeId="1033" r:id="rId11" name="Control 9">
          <controlPr defaultSize="0" r:id="rId5">
            <anchor moveWithCells="1">
              <from>
                <xdr:col>15</xdr:col>
                <xdr:colOff>0</xdr:colOff>
                <xdr:row>27</xdr:row>
                <xdr:rowOff>0</xdr:rowOff>
              </from>
              <to>
                <xdr:col>15</xdr:col>
                <xdr:colOff>228600</xdr:colOff>
                <xdr:row>27</xdr:row>
                <xdr:rowOff>243840</xdr:rowOff>
              </to>
            </anchor>
          </controlPr>
        </control>
      </mc:Choice>
      <mc:Fallback>
        <control shapeId="1033" r:id="rId11" name="Control 9"/>
      </mc:Fallback>
    </mc:AlternateContent>
    <mc:AlternateContent xmlns:mc="http://schemas.openxmlformats.org/markup-compatibility/2006">
      <mc:Choice Requires="x14">
        <control shapeId="1032" r:id="rId12" name="Control 8">
          <controlPr defaultSize="0" r:id="rId13">
            <anchor moveWithCells="1">
              <from>
                <xdr:col>15</xdr:col>
                <xdr:colOff>0</xdr:colOff>
                <xdr:row>26</xdr:row>
                <xdr:rowOff>0</xdr:rowOff>
              </from>
              <to>
                <xdr:col>15</xdr:col>
                <xdr:colOff>228600</xdr:colOff>
                <xdr:row>26</xdr:row>
                <xdr:rowOff>243840</xdr:rowOff>
              </to>
            </anchor>
          </controlPr>
        </control>
      </mc:Choice>
      <mc:Fallback>
        <control shapeId="1032" r:id="rId12" name="Control 8"/>
      </mc:Fallback>
    </mc:AlternateContent>
    <mc:AlternateContent xmlns:mc="http://schemas.openxmlformats.org/markup-compatibility/2006">
      <mc:Choice Requires="x14">
        <control shapeId="1031" r:id="rId14" name="Control 7">
          <controlPr defaultSize="0" r:id="rId5">
            <anchor moveWithCells="1">
              <from>
                <xdr:col>15</xdr:col>
                <xdr:colOff>0</xdr:colOff>
                <xdr:row>25</xdr:row>
                <xdr:rowOff>0</xdr:rowOff>
              </from>
              <to>
                <xdr:col>15</xdr:col>
                <xdr:colOff>228600</xdr:colOff>
                <xdr:row>25</xdr:row>
                <xdr:rowOff>243840</xdr:rowOff>
              </to>
            </anchor>
          </controlPr>
        </control>
      </mc:Choice>
      <mc:Fallback>
        <control shapeId="1031" r:id="rId14" name="Control 7"/>
      </mc:Fallback>
    </mc:AlternateContent>
    <mc:AlternateContent xmlns:mc="http://schemas.openxmlformats.org/markup-compatibility/2006">
      <mc:Choice Requires="x14">
        <control shapeId="1030" r:id="rId15" name="Control 6">
          <controlPr defaultSize="0" r:id="rId13">
            <anchor moveWithCells="1">
              <from>
                <xdr:col>15</xdr:col>
                <xdr:colOff>0</xdr:colOff>
                <xdr:row>23</xdr:row>
                <xdr:rowOff>0</xdr:rowOff>
              </from>
              <to>
                <xdr:col>15</xdr:col>
                <xdr:colOff>228600</xdr:colOff>
                <xdr:row>23</xdr:row>
                <xdr:rowOff>243840</xdr:rowOff>
              </to>
            </anchor>
          </controlPr>
        </control>
      </mc:Choice>
      <mc:Fallback>
        <control shapeId="1030" r:id="rId15" name="Control 6"/>
      </mc:Fallback>
    </mc:AlternateContent>
    <mc:AlternateContent xmlns:mc="http://schemas.openxmlformats.org/markup-compatibility/2006">
      <mc:Choice Requires="x14">
        <control shapeId="1029" r:id="rId16" name="Control 5">
          <controlPr defaultSize="0" r:id="rId13">
            <anchor moveWithCells="1">
              <from>
                <xdr:col>15</xdr:col>
                <xdr:colOff>0</xdr:colOff>
                <xdr:row>22</xdr:row>
                <xdr:rowOff>0</xdr:rowOff>
              </from>
              <to>
                <xdr:col>15</xdr:col>
                <xdr:colOff>228600</xdr:colOff>
                <xdr:row>22</xdr:row>
                <xdr:rowOff>243840</xdr:rowOff>
              </to>
            </anchor>
          </controlPr>
        </control>
      </mc:Choice>
      <mc:Fallback>
        <control shapeId="1029" r:id="rId16" name="Control 5"/>
      </mc:Fallback>
    </mc:AlternateContent>
    <mc:AlternateContent xmlns:mc="http://schemas.openxmlformats.org/markup-compatibility/2006">
      <mc:Choice Requires="x14">
        <control shapeId="1028" r:id="rId17" name="Control 4">
          <controlPr defaultSize="0" r:id="rId13">
            <anchor moveWithCells="1">
              <from>
                <xdr:col>15</xdr:col>
                <xdr:colOff>0</xdr:colOff>
                <xdr:row>21</xdr:row>
                <xdr:rowOff>0</xdr:rowOff>
              </from>
              <to>
                <xdr:col>15</xdr:col>
                <xdr:colOff>228600</xdr:colOff>
                <xdr:row>21</xdr:row>
                <xdr:rowOff>243840</xdr:rowOff>
              </to>
            </anchor>
          </controlPr>
        </control>
      </mc:Choice>
      <mc:Fallback>
        <control shapeId="1028" r:id="rId17" name="Control 4"/>
      </mc:Fallback>
    </mc:AlternateContent>
    <mc:AlternateContent xmlns:mc="http://schemas.openxmlformats.org/markup-compatibility/2006">
      <mc:Choice Requires="x14">
        <control shapeId="1027" r:id="rId18" name="Control 3">
          <controlPr defaultSize="0" r:id="rId5">
            <anchor moveWithCells="1">
              <from>
                <xdr:col>15</xdr:col>
                <xdr:colOff>0</xdr:colOff>
                <xdr:row>20</xdr:row>
                <xdr:rowOff>0</xdr:rowOff>
              </from>
              <to>
                <xdr:col>15</xdr:col>
                <xdr:colOff>228600</xdr:colOff>
                <xdr:row>20</xdr:row>
                <xdr:rowOff>243840</xdr:rowOff>
              </to>
            </anchor>
          </controlPr>
        </control>
      </mc:Choice>
      <mc:Fallback>
        <control shapeId="1027" r:id="rId18" name="Control 3"/>
      </mc:Fallback>
    </mc:AlternateContent>
    <mc:AlternateContent xmlns:mc="http://schemas.openxmlformats.org/markup-compatibility/2006">
      <mc:Choice Requires="x14">
        <control shapeId="1026" r:id="rId19" name="Control 2">
          <controlPr defaultSize="0" r:id="rId5">
            <anchor moveWithCells="1">
              <from>
                <xdr:col>15</xdr:col>
                <xdr:colOff>0</xdr:colOff>
                <xdr:row>19</xdr:row>
                <xdr:rowOff>0</xdr:rowOff>
              </from>
              <to>
                <xdr:col>15</xdr:col>
                <xdr:colOff>228600</xdr:colOff>
                <xdr:row>19</xdr:row>
                <xdr:rowOff>243840</xdr:rowOff>
              </to>
            </anchor>
          </controlPr>
        </control>
      </mc:Choice>
      <mc:Fallback>
        <control shapeId="1026" r:id="rId19" name="Control 2"/>
      </mc:Fallback>
    </mc:AlternateContent>
    <mc:AlternateContent xmlns:mc="http://schemas.openxmlformats.org/markup-compatibility/2006">
      <mc:Choice Requires="x14">
        <control shapeId="1025" r:id="rId20" name="Control 1">
          <controlPr defaultSize="0" r:id="rId13">
            <anchor moveWithCells="1">
              <from>
                <xdr:col>15</xdr:col>
                <xdr:colOff>0</xdr:colOff>
                <xdr:row>18</xdr:row>
                <xdr:rowOff>0</xdr:rowOff>
              </from>
              <to>
                <xdr:col>15</xdr:col>
                <xdr:colOff>228600</xdr:colOff>
                <xdr:row>18</xdr:row>
                <xdr:rowOff>243840</xdr:rowOff>
              </to>
            </anchor>
          </controlPr>
        </control>
      </mc:Choice>
      <mc:Fallback>
        <control shapeId="1025" r:id="rId20" name="Control 1"/>
      </mc:Fallback>
    </mc:AlternateContent>
  </control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F674011-3695-4A7D-8730-D96F916033F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B18:Q34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Segreteria2025</dc:creator>
  <cp:lastModifiedBy>Segreteria2025</cp:lastModifiedBy>
  <dcterms:created xsi:type="dcterms:W3CDTF">2026-08-13T12:32:22Z</dcterms:created>
  <dcterms:modified xsi:type="dcterms:W3CDTF">2026-08-15T10:53:44Z</dcterms:modified>
</cp:coreProperties>
</file>