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<sst xmlns="http://schemas.openxmlformats.org/spreadsheetml/2006/main" uniqueCount="66">
  <si>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</si>
  <si>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</si>
  <si>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</si>
  <si>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</si>
  <si>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</si>
  <si>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</si>
  <si>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</si>
  <si>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</si>
  <si>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</si>
  <si>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</si>
  <si>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</si>
  <si>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</si>
  <si>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</si>
  <si>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</si>
  <si>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</si>
  <si>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</si>
  <si>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</si>
  <si>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</si>
  <si>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</si>
  <si>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</si>
  <si>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COLDIGIOGO</t>
  </si>
  <si>
    <t>62021 APIRO (MC) - Via Madonna della Figura, 14 - C.F. 93026880430 C.M. MCIC805002</t>
  </si>
  <si>
    <t>2024</t>
  </si>
  <si>
    <t>72/PA del 30/11/2023</t>
  </si>
  <si>
    <t>71/PA del 30/11/2023</t>
  </si>
  <si>
    <t>5/S del 31/12/2023</t>
  </si>
  <si>
    <t>7/1.001 del 30/01/2024</t>
  </si>
  <si>
    <t>8/1.001 del 30/01/2024</t>
  </si>
  <si>
    <t>13 del 29/12/2023</t>
  </si>
  <si>
    <t>15/1.001 del 16/02/2024</t>
  </si>
  <si>
    <t>14/1.001 del 14/02/2024</t>
  </si>
  <si>
    <t>0000000896/PA del 18/02/2024</t>
  </si>
  <si>
    <t>55/PA del 22/01/2024</t>
  </si>
  <si>
    <t>0000000895/PA del 18/02/2024</t>
  </si>
  <si>
    <t>1/267 del 14/02/2024</t>
  </si>
  <si>
    <t>19/1.001 del 22/02/2024</t>
  </si>
  <si>
    <t>18/1.001 del 22/02/2024</t>
  </si>
  <si>
    <t>P0032120 del 28/02/2024</t>
  </si>
  <si>
    <t>7/PA del 29/02/2024</t>
  </si>
  <si>
    <t>6/PA del 29/02/2024</t>
  </si>
  <si>
    <t>24/1.001 del 13/03/2024</t>
  </si>
  <si>
    <t>207 del 16/04/2024</t>
  </si>
  <si>
    <t>136/001 del 25/03/2024</t>
  </si>
  <si>
    <t>26/1.001 del 27/03/2024</t>
  </si>
  <si>
    <t>1624012560 del 10/04/2024</t>
  </si>
  <si>
    <t>3 del 26/04/2024</t>
  </si>
  <si>
    <t>1/694 del 29/04/2024</t>
  </si>
  <si>
    <t>2 del 26/04/2024</t>
  </si>
  <si>
    <t>34/1.001 del 12/04/2024</t>
  </si>
  <si>
    <t>36/1.001 del 18/04/2024</t>
  </si>
  <si>
    <t>45/1.001 del 08/05/2024</t>
  </si>
  <si>
    <t>44/1.001 del 08/05/2024</t>
  </si>
  <si>
    <t>48/1.001 del 16/05/2024</t>
  </si>
  <si>
    <t>50/1.001 del 21/05/2024</t>
  </si>
  <si>
    <t>29/2.001 del 02/05/2024</t>
  </si>
  <si>
    <t>35/2.001 del 27/05/2024</t>
  </si>
  <si>
    <t>55/1.001 del 27/05/2024</t>
  </si>
  <si>
    <t>56/1.001 del 28/05/2024</t>
  </si>
  <si>
    <t>74 del 30/05/2024</t>
  </si>
  <si>
    <t>3 del 08/06/2024</t>
  </si>
  <si>
    <t>17/PA del 31/05/2024</t>
  </si>
  <si>
    <t>18/PA del 31/05/2024</t>
  </si>
  <si>
    <t>FPA 1/24 del 05/06/2024</t>
  </si>
  <si>
    <t>1/966 del 14/06/2024</t>
  </si>
  <si>
    <t>5 del 19/06/2024</t>
  </si>
  <si>
    <t>225 del 26/03/2024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</si>
</sst>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44</v>
      </c>
      <c r="B9" s="32"/>
      <c r="C9" s="31">
        <f>SUM(C13:C16)</f>
        <v>48253.679999999993</v>
      </c>
      <c r="D9" s="32"/>
      <c r="E9" s="37">
        <f>('Trimestre 1'!H1+'Trimestre 2'!H1+'Trimestre 3'!H1+'Trimestre 4'!H1)/C9</f>
        <v>24.470786269565348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14</v>
      </c>
      <c r="C13" s="26">
        <f>'Trimestre 1'!B1</f>
        <v>4728.95</v>
      </c>
      <c r="D13" s="26">
        <f>'Trimestre 1'!G1</f>
        <v>-9.8010213683798728</v>
      </c>
      <c r="E13" s="26">
        <v>51138.63</v>
      </c>
      <c r="F13" s="30">
        <v>10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29</v>
      </c>
      <c r="C14" s="26">
        <f>'Trimestre 2'!B1</f>
        <v>18885.729999999996</v>
      </c>
      <c r="D14" s="26">
        <f>'Trimestre 2'!G1</f>
        <v>-21.128120014423587</v>
      </c>
      <c r="E14" s="26">
        <v>37330.56</v>
      </c>
      <c r="F14" s="30">
        <v>9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1</v>
      </c>
      <c r="C15" s="26">
        <f>'Trimestre 3'!B1</f>
        <v>24639</v>
      </c>
      <c r="D15" s="26">
        <f>'Trimestre 3'!G1</f>
        <v>66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4728.95</v>
      </c>
      <c r="C1" s="49">
        <f>COUNTA(A4:A203)</f>
        <v>14</v>
      </c>
      <c r="G1" s="13">
        <f>IF(B1&lt;&gt;0,H1/B1,0)</f>
        <v>-9.8010213683798728</v>
      </c>
      <c r="H1" s="12">
        <f>SUM(H4:H195)</f>
        <v>-46348.539999999994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500.94</v>
      </c>
      <c r="C4" s="10">
        <v>45303</v>
      </c>
      <c r="D4" s="10">
        <v>45301</v>
      </c>
      <c r="E4" s="10"/>
      <c r="F4" s="10"/>
      <c r="G4" s="1">
        <f>D4-C4-(F4-E4)</f>
        <v>-2</v>
      </c>
      <c r="H4" s="9">
        <f>B4*G4</f>
        <v>-1001.88</v>
      </c>
    </row>
    <row r="5" spans="1:8">
      <c r="A5" s="16" t="s">
        <v>24</v>
      </c>
      <c r="B5" s="9">
        <v>22.09</v>
      </c>
      <c r="C5" s="10">
        <v>45303</v>
      </c>
      <c r="D5" s="10">
        <v>45301</v>
      </c>
      <c r="E5" s="10"/>
      <c r="F5" s="10"/>
      <c r="G5" s="1">
        <f t="shared" si="0" ref="G5:G68">D5-C5-(F5-E5)</f>
        <v>-2</v>
      </c>
      <c r="H5" s="9">
        <f t="shared" si="1" ref="H5:H68">B5*G5</f>
        <v>-44.18</v>
      </c>
    </row>
    <row r="6" spans="1:8">
      <c r="A6" s="16" t="s">
        <v>25</v>
      </c>
      <c r="B6" s="9">
        <v>180</v>
      </c>
      <c r="C6" s="10">
        <v>45333</v>
      </c>
      <c r="D6" s="10">
        <v>45310</v>
      </c>
      <c r="E6" s="10"/>
      <c r="F6" s="10"/>
      <c r="G6" s="1">
        <f t="shared" si="0">D6-C6-(F6-E6)</f>
        <v>-23</v>
      </c>
      <c r="H6" s="9">
        <f t="shared" si="1">B6*G6</f>
        <v>-4140</v>
      </c>
    </row>
    <row r="7" spans="1:8">
      <c r="A7" s="16" t="s">
        <v>26</v>
      </c>
      <c r="B7" s="9">
        <v>72.73</v>
      </c>
      <c r="C7" s="10">
        <v>45359</v>
      </c>
      <c r="D7" s="10">
        <v>45345</v>
      </c>
      <c r="E7" s="10"/>
      <c r="F7" s="10"/>
      <c r="G7" s="1">
        <f t="shared" si="0">D7-C7-(F7-E7)</f>
        <v>-14</v>
      </c>
      <c r="H7" s="9">
        <f t="shared" si="1">B7*G7</f>
        <v>-1018.22</v>
      </c>
    </row>
    <row r="8" spans="1:8">
      <c r="A8" s="16" t="s">
        <v>27</v>
      </c>
      <c r="B8" s="9">
        <v>72.73</v>
      </c>
      <c r="C8" s="10">
        <v>45359</v>
      </c>
      <c r="D8" s="10">
        <v>45345</v>
      </c>
      <c r="E8" s="10"/>
      <c r="F8" s="10"/>
      <c r="G8" s="1">
        <f t="shared" si="0">D8-C8-(F8-E8)</f>
        <v>-14</v>
      </c>
      <c r="H8" s="9">
        <f t="shared" si="1">B8*G8</f>
        <v>-1018.22</v>
      </c>
    </row>
    <row r="9" spans="1:8">
      <c r="A9" s="16" t="s">
        <v>28</v>
      </c>
      <c r="B9" s="9">
        <v>210</v>
      </c>
      <c r="C9" s="10">
        <v>45361</v>
      </c>
      <c r="D9" s="10">
        <v>45345</v>
      </c>
      <c r="E9" s="10"/>
      <c r="F9" s="10"/>
      <c r="G9" s="1">
        <f t="shared" si="0">D9-C9-(F9-E9)</f>
        <v>-16</v>
      </c>
      <c r="H9" s="9">
        <f t="shared" si="1">B9*G9</f>
        <v>-3360</v>
      </c>
    </row>
    <row r="10" spans="1:8">
      <c r="A10" s="16" t="s">
        <v>29</v>
      </c>
      <c r="B10" s="9">
        <v>90.91</v>
      </c>
      <c r="C10" s="10">
        <v>45373</v>
      </c>
      <c r="D10" s="10">
        <v>45345</v>
      </c>
      <c r="E10" s="10"/>
      <c r="F10" s="10"/>
      <c r="G10" s="1">
        <f t="shared" si="0">D10-C10-(F10-E10)</f>
        <v>-28</v>
      </c>
      <c r="H10" s="9">
        <f t="shared" si="1">B10*G10</f>
        <v>-2545.48</v>
      </c>
    </row>
    <row r="11" spans="1:8">
      <c r="A11" s="16" t="s">
        <v>30</v>
      </c>
      <c r="B11" s="9">
        <v>72.73</v>
      </c>
      <c r="C11" s="10">
        <v>45373</v>
      </c>
      <c r="D11" s="10">
        <v>45345</v>
      </c>
      <c r="E11" s="10"/>
      <c r="F11" s="10"/>
      <c r="G11" s="1">
        <f t="shared" si="0">D11-C11-(F11-E11)</f>
        <v>-28</v>
      </c>
      <c r="H11" s="9">
        <f t="shared" si="1">B11*G11</f>
        <v>-2036.44</v>
      </c>
    </row>
    <row r="12" spans="1:8">
      <c r="A12" s="16" t="s">
        <v>31</v>
      </c>
      <c r="B12" s="9">
        <v>500</v>
      </c>
      <c r="C12" s="10">
        <v>45373</v>
      </c>
      <c r="D12" s="10">
        <v>45345</v>
      </c>
      <c r="E12" s="10"/>
      <c r="F12" s="10"/>
      <c r="G12" s="1">
        <f t="shared" si="0">D12-C12-(F12-E12)</f>
        <v>-28</v>
      </c>
      <c r="H12" s="9">
        <f t="shared" si="1">B12*G12</f>
        <v>-14000</v>
      </c>
    </row>
    <row r="13" spans="1:8">
      <c r="A13" s="16" t="s">
        <v>32</v>
      </c>
      <c r="B13" s="9">
        <v>1100</v>
      </c>
      <c r="C13" s="10">
        <v>45347</v>
      </c>
      <c r="D13" s="10">
        <v>45345</v>
      </c>
      <c r="E13" s="10"/>
      <c r="F13" s="10"/>
      <c r="G13" s="1">
        <f t="shared" si="0">D13-C13-(F13-E13)</f>
        <v>-2</v>
      </c>
      <c r="H13" s="9">
        <f t="shared" si="1">B13*G13</f>
        <v>-2200</v>
      </c>
    </row>
    <row r="14" spans="1:8">
      <c r="A14" s="16" t="s">
        <v>33</v>
      </c>
      <c r="B14" s="9">
        <v>1275</v>
      </c>
      <c r="C14" s="10">
        <v>45373</v>
      </c>
      <c r="D14" s="10">
        <v>45366</v>
      </c>
      <c r="E14" s="10"/>
      <c r="F14" s="10"/>
      <c r="G14" s="1">
        <f t="shared" si="0">D14-C14-(F14-E14)</f>
        <v>-7</v>
      </c>
      <c r="H14" s="9">
        <f t="shared" si="1">B14*G14</f>
        <v>-8925</v>
      </c>
    </row>
    <row r="15" spans="1:8">
      <c r="A15" s="16" t="s">
        <v>34</v>
      </c>
      <c r="B15" s="9">
        <v>450</v>
      </c>
      <c r="C15" s="10">
        <v>45373</v>
      </c>
      <c r="D15" s="10">
        <v>45366</v>
      </c>
      <c r="E15" s="10"/>
      <c r="F15" s="10"/>
      <c r="G15" s="1">
        <f t="shared" si="0">D15-C15-(F15-E15)</f>
        <v>-7</v>
      </c>
      <c r="H15" s="9">
        <f t="shared" si="1">B15*G15</f>
        <v>-3150</v>
      </c>
    </row>
    <row r="16" spans="1:8">
      <c r="A16" s="16" t="s">
        <v>35</v>
      </c>
      <c r="B16" s="9">
        <v>90.91</v>
      </c>
      <c r="C16" s="10">
        <v>45382</v>
      </c>
      <c r="D16" s="10">
        <v>45366</v>
      </c>
      <c r="E16" s="10"/>
      <c r="F16" s="10"/>
      <c r="G16" s="1">
        <f t="shared" si="0">D16-C16-(F16-E16)</f>
        <v>-16</v>
      </c>
      <c r="H16" s="9">
        <f t="shared" si="1">B16*G16</f>
        <v>-1454.56</v>
      </c>
    </row>
    <row r="17" spans="1:8">
      <c r="A17" s="16" t="s">
        <v>36</v>
      </c>
      <c r="B17" s="9">
        <v>90.91</v>
      </c>
      <c r="C17" s="10">
        <v>45382</v>
      </c>
      <c r="D17" s="10">
        <v>45366</v>
      </c>
      <c r="E17" s="10"/>
      <c r="F17" s="10"/>
      <c r="G17" s="1">
        <f t="shared" si="0">D17-C17-(F17-E17)</f>
        <v>-16</v>
      </c>
      <c r="H17" s="9">
        <f t="shared" si="1">B17*G17</f>
        <v>-1454.56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18885.729999999996</v>
      </c>
      <c r="C1" s="49">
        <f>COUNTA(A4:A203)</f>
        <v>29</v>
      </c>
      <c r="G1" s="13">
        <f>IF(B1&lt;&gt;0,H1/B1,0)</f>
        <v>-21.128120014423587</v>
      </c>
      <c r="H1" s="12">
        <f>SUM(H4:H195)</f>
        <v>-399019.97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37</v>
      </c>
      <c r="B4" s="9">
        <v>239.25</v>
      </c>
      <c r="C4" s="10">
        <v>45382</v>
      </c>
      <c r="D4" s="10">
        <v>45399</v>
      </c>
      <c r="E4" s="10"/>
      <c r="F4" s="10"/>
      <c r="G4" s="1">
        <f>D4-C4-(F4-E4)</f>
        <v>17</v>
      </c>
      <c r="H4" s="9">
        <f>B4*G4</f>
        <v>4067.25</v>
      </c>
    </row>
    <row r="5" spans="1:8">
      <c r="A5" s="16" t="s">
        <v>38</v>
      </c>
      <c r="B5" s="9">
        <v>19.99</v>
      </c>
      <c r="C5" s="10">
        <v>45394</v>
      </c>
      <c r="D5" s="10">
        <v>45399</v>
      </c>
      <c r="E5" s="10"/>
      <c r="F5" s="10"/>
      <c r="G5" s="1">
        <f t="shared" si="0" ref="G5:G68">D5-C5-(F5-E5)</f>
        <v>5</v>
      </c>
      <c r="H5" s="9">
        <f t="shared" si="1" ref="H5:H68">B5*G5</f>
        <v>99.95</v>
      </c>
    </row>
    <row r="6" spans="1:8">
      <c r="A6" s="16" t="s">
        <v>39</v>
      </c>
      <c r="B6" s="9">
        <v>310.84</v>
      </c>
      <c r="C6" s="10">
        <v>45394</v>
      </c>
      <c r="D6" s="10">
        <v>45399</v>
      </c>
      <c r="E6" s="10"/>
      <c r="F6" s="10"/>
      <c r="G6" s="1">
        <f t="shared" si="0">D6-C6-(F6-E6)</f>
        <v>5</v>
      </c>
      <c r="H6" s="9">
        <f t="shared" si="1">B6*G6</f>
        <v>1554.2</v>
      </c>
    </row>
    <row r="7" spans="1:8">
      <c r="A7" s="16" t="s">
        <v>40</v>
      </c>
      <c r="B7" s="9">
        <v>72.73</v>
      </c>
      <c r="C7" s="10">
        <v>45401</v>
      </c>
      <c r="D7" s="10">
        <v>45399</v>
      </c>
      <c r="E7" s="10"/>
      <c r="F7" s="10"/>
      <c r="G7" s="1">
        <f t="shared" si="0">D7-C7-(F7-E7)</f>
        <v>-2</v>
      </c>
      <c r="H7" s="9">
        <f t="shared" si="1">B7*G7</f>
        <v>-145.46</v>
      </c>
    </row>
    <row r="8" spans="1:8">
      <c r="A8" s="16" t="s">
        <v>41</v>
      </c>
      <c r="B8" s="9">
        <v>873</v>
      </c>
      <c r="C8" s="10">
        <v>45429</v>
      </c>
      <c r="D8" s="10">
        <v>45399</v>
      </c>
      <c r="E8" s="10"/>
      <c r="F8" s="10"/>
      <c r="G8" s="1">
        <f t="shared" si="0">D8-C8-(F8-E8)</f>
        <v>-30</v>
      </c>
      <c r="H8" s="9">
        <f t="shared" si="1">B8*G8</f>
        <v>-26190</v>
      </c>
    </row>
    <row r="9" spans="1:8">
      <c r="A9" s="16" t="s">
        <v>42</v>
      </c>
      <c r="B9" s="9">
        <v>296</v>
      </c>
      <c r="C9" s="10">
        <v>45410</v>
      </c>
      <c r="D9" s="10">
        <v>45399</v>
      </c>
      <c r="E9" s="10"/>
      <c r="F9" s="10"/>
      <c r="G9" s="1">
        <f t="shared" si="0">D9-C9-(F9-E9)</f>
        <v>-11</v>
      </c>
      <c r="H9" s="9">
        <f t="shared" si="1">B9*G9</f>
        <v>-3256</v>
      </c>
    </row>
    <row r="10" spans="1:8">
      <c r="A10" s="16" t="s">
        <v>43</v>
      </c>
      <c r="B10" s="9">
        <v>72.73</v>
      </c>
      <c r="C10" s="10">
        <v>45417</v>
      </c>
      <c r="D10" s="10">
        <v>45399</v>
      </c>
      <c r="E10" s="10"/>
      <c r="F10" s="10"/>
      <c r="G10" s="1">
        <f t="shared" si="0">D10-C10-(F10-E10)</f>
        <v>-18</v>
      </c>
      <c r="H10" s="9">
        <f t="shared" si="1">B10*G10</f>
        <v>-1309.14</v>
      </c>
    </row>
    <row r="11" spans="1:8">
      <c r="A11" s="16" t="s">
        <v>44</v>
      </c>
      <c r="B11" s="9">
        <v>27.94</v>
      </c>
      <c r="C11" s="10">
        <v>45427</v>
      </c>
      <c r="D11" s="10">
        <v>45399</v>
      </c>
      <c r="E11" s="10"/>
      <c r="F11" s="10"/>
      <c r="G11" s="1">
        <f t="shared" si="0">D11-C11-(F11-E11)</f>
        <v>-28</v>
      </c>
      <c r="H11" s="9">
        <f t="shared" si="1">B11*G11</f>
        <v>-782.32</v>
      </c>
    </row>
    <row r="12" spans="1:8">
      <c r="A12" s="16" t="s">
        <v>45</v>
      </c>
      <c r="B12" s="9">
        <v>1229.51</v>
      </c>
      <c r="C12" s="10">
        <v>45445</v>
      </c>
      <c r="D12" s="10">
        <v>45439</v>
      </c>
      <c r="E12" s="10"/>
      <c r="F12" s="10"/>
      <c r="G12" s="1">
        <f t="shared" si="0">D12-C12-(F12-E12)</f>
        <v>-6</v>
      </c>
      <c r="H12" s="9">
        <f t="shared" si="1">B12*G12</f>
        <v>-7377.06</v>
      </c>
    </row>
    <row r="13" spans="1:8">
      <c r="A13" s="16" t="s">
        <v>46</v>
      </c>
      <c r="B13" s="9">
        <v>300</v>
      </c>
      <c r="C13" s="10">
        <v>45445</v>
      </c>
      <c r="D13" s="10">
        <v>45439</v>
      </c>
      <c r="E13" s="10"/>
      <c r="F13" s="10"/>
      <c r="G13" s="1">
        <f t="shared" si="0">D13-C13-(F13-E13)</f>
        <v>-6</v>
      </c>
      <c r="H13" s="9">
        <f t="shared" si="1">B13*G13</f>
        <v>-1800</v>
      </c>
    </row>
    <row r="14" spans="1:8">
      <c r="A14" s="16" t="s">
        <v>47</v>
      </c>
      <c r="B14" s="9">
        <v>740</v>
      </c>
      <c r="C14" s="10">
        <v>45441</v>
      </c>
      <c r="D14" s="10">
        <v>45439</v>
      </c>
      <c r="E14" s="10"/>
      <c r="F14" s="10"/>
      <c r="G14" s="1">
        <f t="shared" si="0">D14-C14-(F14-E14)</f>
        <v>-2</v>
      </c>
      <c r="H14" s="9">
        <f t="shared" si="1">B14*G14</f>
        <v>-1480</v>
      </c>
    </row>
    <row r="15" spans="1:8">
      <c r="A15" s="16" t="s">
        <v>48</v>
      </c>
      <c r="B15" s="9">
        <v>72.73</v>
      </c>
      <c r="C15" s="10">
        <v>45436</v>
      </c>
      <c r="D15" s="10">
        <v>45439</v>
      </c>
      <c r="E15" s="10"/>
      <c r="F15" s="10"/>
      <c r="G15" s="1">
        <f t="shared" si="0">D15-C15-(F15-E15)</f>
        <v>3</v>
      </c>
      <c r="H15" s="9">
        <f t="shared" si="1">B15*G15</f>
        <v>218.19</v>
      </c>
    </row>
    <row r="16" spans="1:8">
      <c r="A16" s="16" t="s">
        <v>49</v>
      </c>
      <c r="B16" s="9">
        <v>72.73</v>
      </c>
      <c r="C16" s="10">
        <v>45436</v>
      </c>
      <c r="D16" s="10">
        <v>45439</v>
      </c>
      <c r="E16" s="10"/>
      <c r="F16" s="10"/>
      <c r="G16" s="1">
        <f t="shared" si="0">D16-C16-(F16-E16)</f>
        <v>3</v>
      </c>
      <c r="H16" s="9">
        <f t="shared" si="1">B16*G16</f>
        <v>218.19</v>
      </c>
    </row>
    <row r="17" spans="1:8">
      <c r="A17" s="16" t="s">
        <v>50</v>
      </c>
      <c r="B17" s="9">
        <v>998.18</v>
      </c>
      <c r="C17" s="10">
        <v>45464</v>
      </c>
      <c r="D17" s="10">
        <v>45439</v>
      </c>
      <c r="E17" s="10"/>
      <c r="F17" s="10"/>
      <c r="G17" s="1">
        <f t="shared" si="0">D17-C17-(F17-E17)</f>
        <v>-25</v>
      </c>
      <c r="H17" s="9">
        <f t="shared" si="1">B17*G17</f>
        <v>-24954.5</v>
      </c>
    </row>
    <row r="18" spans="1:8">
      <c r="A18" s="16" t="s">
        <v>51</v>
      </c>
      <c r="B18" s="9">
        <v>200</v>
      </c>
      <c r="C18" s="10">
        <v>45464</v>
      </c>
      <c r="D18" s="10">
        <v>45439</v>
      </c>
      <c r="E18" s="10"/>
      <c r="F18" s="10"/>
      <c r="G18" s="1">
        <f t="shared" si="0">D18-C18-(F18-E18)</f>
        <v>-25</v>
      </c>
      <c r="H18" s="9">
        <f t="shared" si="1">B18*G18</f>
        <v>-5000</v>
      </c>
    </row>
    <row r="19" spans="1:8">
      <c r="A19" s="16" t="s">
        <v>52</v>
      </c>
      <c r="B19" s="9">
        <v>72.73</v>
      </c>
      <c r="C19" s="10">
        <v>45469</v>
      </c>
      <c r="D19" s="10">
        <v>45439</v>
      </c>
      <c r="E19" s="10"/>
      <c r="F19" s="10"/>
      <c r="G19" s="1">
        <f t="shared" si="0">D19-C19-(F19-E19)</f>
        <v>-30</v>
      </c>
      <c r="H19" s="9">
        <f t="shared" si="1">B19*G19</f>
        <v>-2181.9</v>
      </c>
    </row>
    <row r="20" spans="1:8">
      <c r="A20" s="16" t="s">
        <v>53</v>
      </c>
      <c r="B20" s="9">
        <v>81.82</v>
      </c>
      <c r="C20" s="10">
        <v>45469</v>
      </c>
      <c r="D20" s="10">
        <v>45439</v>
      </c>
      <c r="E20" s="10"/>
      <c r="F20" s="10"/>
      <c r="G20" s="1">
        <f t="shared" si="0">D20-C20-(F20-E20)</f>
        <v>-30</v>
      </c>
      <c r="H20" s="9">
        <f t="shared" si="1">B20*G20</f>
        <v>-2454.6</v>
      </c>
    </row>
    <row r="21" spans="1:8">
      <c r="A21" s="16" t="s">
        <v>45</v>
      </c>
      <c r="B21" s="9">
        <v>270.49</v>
      </c>
      <c r="C21" s="10">
        <v>45445</v>
      </c>
      <c r="D21" s="10">
        <v>45442</v>
      </c>
      <c r="E21" s="10"/>
      <c r="F21" s="10"/>
      <c r="G21" s="1">
        <f t="shared" si="0">D21-C21-(F21-E21)</f>
        <v>-3</v>
      </c>
      <c r="H21" s="9">
        <f t="shared" si="1">B21*G21</f>
        <v>-811.47</v>
      </c>
    </row>
    <row r="22" spans="1:8">
      <c r="A22" s="16" t="s">
        <v>54</v>
      </c>
      <c r="B22" s="9">
        <v>9192</v>
      </c>
      <c r="C22" s="10">
        <v>45480</v>
      </c>
      <c r="D22" s="10">
        <v>45455</v>
      </c>
      <c r="E22" s="10"/>
      <c r="F22" s="10"/>
      <c r="G22" s="1">
        <f t="shared" si="0">D22-C22-(F22-E22)</f>
        <v>-25</v>
      </c>
      <c r="H22" s="9">
        <f t="shared" si="1">B22*G22</f>
        <v>-229800</v>
      </c>
    </row>
    <row r="23" spans="1:8">
      <c r="A23" s="16" t="s">
        <v>55</v>
      </c>
      <c r="B23" s="9">
        <v>258</v>
      </c>
      <c r="C23" s="10">
        <v>45480</v>
      </c>
      <c r="D23" s="10">
        <v>45455</v>
      </c>
      <c r="E23" s="10"/>
      <c r="F23" s="10"/>
      <c r="G23" s="1">
        <f t="shared" si="0">D23-C23-(F23-E23)</f>
        <v>-25</v>
      </c>
      <c r="H23" s="9">
        <f t="shared" si="1">B23*G23</f>
        <v>-6450</v>
      </c>
    </row>
    <row r="24" spans="1:8">
      <c r="A24" s="16" t="s">
        <v>56</v>
      </c>
      <c r="B24" s="9">
        <v>181.82</v>
      </c>
      <c r="C24" s="10">
        <v>45480</v>
      </c>
      <c r="D24" s="10">
        <v>45455</v>
      </c>
      <c r="E24" s="10"/>
      <c r="F24" s="10"/>
      <c r="G24" s="1">
        <f t="shared" si="0">D24-C24-(F24-E24)</f>
        <v>-25</v>
      </c>
      <c r="H24" s="9">
        <f t="shared" si="1">B24*G24</f>
        <v>-4545.5</v>
      </c>
    </row>
    <row r="25" spans="1:8">
      <c r="A25" s="16" t="s">
        <v>57</v>
      </c>
      <c r="B25" s="9">
        <v>81.82</v>
      </c>
      <c r="C25" s="10">
        <v>45480</v>
      </c>
      <c r="D25" s="10">
        <v>45455</v>
      </c>
      <c r="E25" s="10"/>
      <c r="F25" s="10"/>
      <c r="G25" s="1">
        <f t="shared" si="0">D25-C25-(F25-E25)</f>
        <v>-25</v>
      </c>
      <c r="H25" s="9">
        <f t="shared" si="1">B25*G25</f>
        <v>-2045.5</v>
      </c>
    </row>
    <row r="26" spans="1:8">
      <c r="A26" s="16" t="s">
        <v>58</v>
      </c>
      <c r="B26" s="9">
        <v>589.66</v>
      </c>
      <c r="C26" s="10">
        <v>45480</v>
      </c>
      <c r="D26" s="10">
        <v>45455</v>
      </c>
      <c r="E26" s="10"/>
      <c r="F26" s="10"/>
      <c r="G26" s="1">
        <f t="shared" si="0">D26-C26-(F26-E26)</f>
        <v>-25</v>
      </c>
      <c r="H26" s="9">
        <f t="shared" si="1">B26*G26</f>
        <v>-14741.5</v>
      </c>
    </row>
    <row r="27" spans="1:8">
      <c r="A27" s="16" t="s">
        <v>59</v>
      </c>
      <c r="B27" s="9">
        <v>600</v>
      </c>
      <c r="C27" s="10">
        <v>45485</v>
      </c>
      <c r="D27" s="10">
        <v>45455</v>
      </c>
      <c r="E27" s="10"/>
      <c r="F27" s="10"/>
      <c r="G27" s="1">
        <f t="shared" si="0">D27-C27-(F27-E27)</f>
        <v>-30</v>
      </c>
      <c r="H27" s="9">
        <f t="shared" si="1">B27*G27</f>
        <v>-18000</v>
      </c>
    </row>
    <row r="28" spans="1:8">
      <c r="A28" s="16" t="s">
        <v>60</v>
      </c>
      <c r="B28" s="9">
        <v>49.16</v>
      </c>
      <c r="C28" s="10">
        <v>45485</v>
      </c>
      <c r="D28" s="10">
        <v>45455</v>
      </c>
      <c r="E28" s="10"/>
      <c r="F28" s="10"/>
      <c r="G28" s="1">
        <f t="shared" si="0">D28-C28-(F28-E28)</f>
        <v>-30</v>
      </c>
      <c r="H28" s="9">
        <f t="shared" si="1">B28*G28</f>
        <v>-1474.8</v>
      </c>
    </row>
    <row r="29" spans="1:8">
      <c r="A29" s="16" t="s">
        <v>61</v>
      </c>
      <c r="B29" s="9">
        <v>482.6</v>
      </c>
      <c r="C29" s="10">
        <v>45485</v>
      </c>
      <c r="D29" s="10">
        <v>45455</v>
      </c>
      <c r="E29" s="10"/>
      <c r="F29" s="10"/>
      <c r="G29" s="1">
        <f t="shared" si="0">D29-C29-(F29-E29)</f>
        <v>-30</v>
      </c>
      <c r="H29" s="9">
        <f t="shared" si="1">B29*G29</f>
        <v>-14478</v>
      </c>
    </row>
    <row r="30" spans="1:8">
      <c r="A30" s="16" t="s">
        <v>62</v>
      </c>
      <c r="B30" s="9">
        <v>400</v>
      </c>
      <c r="C30" s="10">
        <v>45478</v>
      </c>
      <c r="D30" s="10">
        <v>45462</v>
      </c>
      <c r="E30" s="10"/>
      <c r="F30" s="10"/>
      <c r="G30" s="1">
        <f t="shared" si="0">D30-C30-(F30-E30)</f>
        <v>-16</v>
      </c>
      <c r="H30" s="9">
        <f t="shared" si="1">B30*G30</f>
        <v>-6400</v>
      </c>
    </row>
    <row r="31" spans="1:8">
      <c r="A31" s="16" t="s">
        <v>63</v>
      </c>
      <c r="B31" s="9">
        <v>400</v>
      </c>
      <c r="C31" s="10">
        <v>45492</v>
      </c>
      <c r="D31" s="10">
        <v>45462</v>
      </c>
      <c r="E31" s="10"/>
      <c r="F31" s="10"/>
      <c r="G31" s="1">
        <f t="shared" si="0">D31-C31-(F31-E31)</f>
        <v>-30</v>
      </c>
      <c r="H31" s="9">
        <f t="shared" si="1">B31*G31</f>
        <v>-12000</v>
      </c>
    </row>
    <row r="32" spans="1:8">
      <c r="A32" s="16" t="s">
        <v>64</v>
      </c>
      <c r="B32" s="9">
        <v>700</v>
      </c>
      <c r="C32" s="10">
        <v>45494</v>
      </c>
      <c r="D32" s="10">
        <v>45469</v>
      </c>
      <c r="E32" s="10"/>
      <c r="F32" s="10"/>
      <c r="G32" s="1">
        <f t="shared" si="0">D32-C32-(F32-E32)</f>
        <v>-25</v>
      </c>
      <c r="H32" s="9">
        <f t="shared" si="1">B32*G32</f>
        <v>-17500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24639</v>
      </c>
      <c r="C1" s="49">
        <f>COUNTA(A4:A203)</f>
        <v>1</v>
      </c>
      <c r="G1" s="13">
        <f>IF(B1&lt;&gt;0,H1/B1,0)</f>
        <v>66</v>
      </c>
      <c r="H1" s="12">
        <f>SUM(H4:H195)</f>
        <v>1626174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65</v>
      </c>
      <c r="B4" s="9">
        <v>24639</v>
      </c>
      <c r="C4" s="10">
        <v>45410</v>
      </c>
      <c r="D4" s="10">
        <v>45476</v>
      </c>
      <c r="E4" s="10"/>
      <c r="F4" s="10"/>
      <c r="G4" s="1">
        <f>D4-C4-(F4-E4)</f>
        <v>66</v>
      </c>
      <c r="H4" s="9">
        <f>B4*G4</f>
        <v>1626174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