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4\Documents\Emanuela\IC Paoletti\Contrattazione d'Istituto\Contrattazione Istituto A.S.20222023\"/>
    </mc:Choice>
  </mc:AlternateContent>
  <bookViews>
    <workbookView xWindow="0" yWindow="0" windowWidth="28800" windowHeight="12435" activeTab="2"/>
  </bookViews>
  <sheets>
    <sheet name="calcolo DOCENTI" sheetId="2" r:id="rId1"/>
    <sheet name="ripartizione spese progetti " sheetId="6" r:id="rId2"/>
    <sheet name="calcolo ATA" sheetId="5" r:id="rId3"/>
    <sheet name="Contributo enti" sheetId="7" r:id="rId4"/>
  </sheets>
  <calcPr calcId="152511"/>
</workbook>
</file>

<file path=xl/calcChain.xml><?xml version="1.0" encoding="utf-8"?>
<calcChain xmlns="http://schemas.openxmlformats.org/spreadsheetml/2006/main">
  <c r="H15" i="5" l="1"/>
  <c r="F15" i="5"/>
  <c r="E15" i="5"/>
  <c r="D15" i="5"/>
  <c r="C15" i="5"/>
  <c r="F18" i="6" l="1"/>
  <c r="F17" i="6"/>
  <c r="F13" i="6"/>
  <c r="F16" i="6" l="1"/>
  <c r="F15" i="6"/>
  <c r="F14" i="6"/>
  <c r="F12" i="6"/>
  <c r="F11" i="6"/>
  <c r="F10" i="6"/>
  <c r="F9" i="6"/>
  <c r="F8" i="6"/>
  <c r="F7" i="6"/>
  <c r="F6" i="6" l="1"/>
  <c r="D122" i="2" l="1"/>
  <c r="D118" i="2"/>
  <c r="D112" i="2"/>
  <c r="B65" i="2"/>
  <c r="D93" i="2" l="1"/>
  <c r="D75" i="2" l="1"/>
  <c r="C75" i="2"/>
  <c r="B75" i="2"/>
  <c r="B5" i="5" l="1"/>
  <c r="C49" i="2"/>
  <c r="G6" i="6" l="1"/>
  <c r="H6" i="6" s="1"/>
  <c r="F27" i="6" l="1"/>
  <c r="G7" i="6"/>
  <c r="G8" i="6" l="1"/>
  <c r="H7" i="6"/>
  <c r="G9" i="6" l="1"/>
  <c r="G10" i="6" s="1"/>
  <c r="H10" i="6" s="1"/>
  <c r="H8" i="6"/>
  <c r="B20" i="2"/>
  <c r="C14" i="2"/>
  <c r="B14" i="2"/>
  <c r="D13" i="2"/>
  <c r="D12" i="2"/>
  <c r="D11" i="2"/>
  <c r="D10" i="2"/>
  <c r="D9" i="2"/>
  <c r="D8" i="2"/>
  <c r="D7" i="2"/>
  <c r="D6" i="2"/>
  <c r="H9" i="6" l="1"/>
  <c r="D14" i="2"/>
  <c r="G11" i="6" l="1"/>
  <c r="G13" i="5"/>
  <c r="I13" i="5" s="1"/>
  <c r="G12" i="6" l="1"/>
  <c r="G13" i="6" s="1"/>
  <c r="H11" i="6"/>
  <c r="G14" i="6" l="1"/>
  <c r="H13" i="6"/>
  <c r="H12" i="6"/>
  <c r="G15" i="6" l="1"/>
  <c r="H14" i="6"/>
  <c r="F66" i="2"/>
  <c r="G16" i="6" l="1"/>
  <c r="H15" i="6"/>
  <c r="F58" i="2"/>
  <c r="G17" i="6" l="1"/>
  <c r="H16" i="6"/>
  <c r="F63" i="2"/>
  <c r="F70" i="2"/>
  <c r="F59" i="2"/>
  <c r="G18" i="6" l="1"/>
  <c r="H17" i="6"/>
  <c r="G9" i="5"/>
  <c r="G15" i="5" s="1"/>
  <c r="G19" i="6" l="1"/>
  <c r="H18" i="6"/>
  <c r="I9" i="5"/>
  <c r="I15" i="5" s="1"/>
  <c r="G20" i="6" l="1"/>
  <c r="H19" i="6"/>
  <c r="G21" i="6" l="1"/>
  <c r="H20" i="6"/>
  <c r="F67" i="2"/>
  <c r="F62" i="2"/>
  <c r="F61" i="2"/>
  <c r="F57" i="2"/>
  <c r="G22" i="6" l="1"/>
  <c r="H21" i="6"/>
  <c r="D95" i="2"/>
  <c r="G23" i="6" l="1"/>
  <c r="H22" i="6"/>
  <c r="D78" i="2"/>
  <c r="G24" i="6" l="1"/>
  <c r="H23" i="6"/>
  <c r="C52" i="2"/>
  <c r="D124" i="2" s="1"/>
  <c r="F65" i="2"/>
  <c r="F69" i="2"/>
  <c r="G25" i="6" l="1"/>
  <c r="H24" i="6"/>
  <c r="F75" i="2"/>
  <c r="D126" i="2"/>
  <c r="G26" i="6" l="1"/>
  <c r="H26" i="6" s="1"/>
  <c r="H25" i="6"/>
  <c r="D128" i="2"/>
</calcChain>
</file>

<file path=xl/sharedStrings.xml><?xml version="1.0" encoding="utf-8"?>
<sst xmlns="http://schemas.openxmlformats.org/spreadsheetml/2006/main" count="142" uniqueCount="128">
  <si>
    <t>DOCENTI</t>
  </si>
  <si>
    <t>TOTALE</t>
  </si>
  <si>
    <t>Incarico</t>
  </si>
  <si>
    <t>Comp. Forfetario</t>
  </si>
  <si>
    <t>Totale</t>
  </si>
  <si>
    <t>Differenza</t>
  </si>
  <si>
    <t>RIPARTIZIONE FUNZIONI STRUMENTALI</t>
  </si>
  <si>
    <t>RIPARTIZIONE FIS ATA</t>
  </si>
  <si>
    <t>Commissioni</t>
  </si>
  <si>
    <t>ASSEGNAZIONE ORE ECCEDENTI</t>
  </si>
  <si>
    <t>A.T.A.</t>
  </si>
  <si>
    <t>INCARICHI SPECIFICI</t>
  </si>
  <si>
    <t>TOTALE COMPLESSIVO (1+2)</t>
  </si>
  <si>
    <t>Tutor docenti neoassunti</t>
  </si>
  <si>
    <t>n. ore</t>
  </si>
  <si>
    <t>importo orario</t>
  </si>
  <si>
    <t>totale</t>
  </si>
  <si>
    <t>rimanenza</t>
  </si>
  <si>
    <t>somma</t>
  </si>
  <si>
    <t>totale utilizzo FIS</t>
  </si>
  <si>
    <t>Totale Utilizzo FIS</t>
  </si>
  <si>
    <t>ORE ECC. PRATICA SPORTIVA</t>
  </si>
  <si>
    <t>Assistenza alunni H gravi 10%</t>
  </si>
  <si>
    <t xml:space="preserve"> </t>
  </si>
  <si>
    <t xml:space="preserve">Totale </t>
  </si>
  <si>
    <t xml:space="preserve"> FIS DOCENTI  70% fis tot</t>
  </si>
  <si>
    <t>Pieve Torina</t>
  </si>
  <si>
    <t>Visso</t>
  </si>
  <si>
    <t>Muccia</t>
  </si>
  <si>
    <t>AA</t>
  </si>
  <si>
    <t>EE</t>
  </si>
  <si>
    <t>MM</t>
  </si>
  <si>
    <t>Verbalizzazione Collegio Docenti</t>
  </si>
  <si>
    <t>ASSISTENTI AMMINISTRATIVI</t>
  </si>
  <si>
    <t xml:space="preserve">COLLABORATORI SCOLASTICI </t>
  </si>
  <si>
    <t xml:space="preserve">intensificazione per sostituzione colleghi assenti  </t>
  </si>
  <si>
    <t xml:space="preserve">accoglienza e vigilanza alunni in orario extrascolastico </t>
  </si>
  <si>
    <t>FIS DA UTILIZZARE PER PROGETTI</t>
  </si>
  <si>
    <t>Assistenza progetti</t>
  </si>
  <si>
    <t>Istituto Comprensivo Mons. Paoletti</t>
  </si>
  <si>
    <t>Risorse MOF</t>
  </si>
  <si>
    <t>Economie A.S.Precedenti</t>
  </si>
  <si>
    <t>Totale per la contrattazione (Lordo Dipendente)</t>
  </si>
  <si>
    <t>Fondo delle Istituzioni Scolastiche</t>
  </si>
  <si>
    <t>Funzioni strumentali</t>
  </si>
  <si>
    <t>Incarichi specifici personale ATA</t>
  </si>
  <si>
    <t>Ore eccedenti</t>
  </si>
  <si>
    <t>Attività complementari di educazione fisica</t>
  </si>
  <si>
    <t xml:space="preserve">Aree a rischio a forte processo migratorio </t>
  </si>
  <si>
    <t>Valorizzazione del personale scolastico</t>
  </si>
  <si>
    <t>Turni notturni e festivi</t>
  </si>
  <si>
    <t>Totali</t>
  </si>
  <si>
    <t>FIS da ripartire</t>
  </si>
  <si>
    <t>RIPARTIZIONE</t>
  </si>
  <si>
    <t>DOCENTI 70%</t>
  </si>
  <si>
    <t>ATA 30%</t>
  </si>
  <si>
    <t>Coordinamento Infanzia</t>
  </si>
  <si>
    <t>Progetti</t>
  </si>
  <si>
    <t>Responsabile</t>
  </si>
  <si>
    <t>Grado Scuola</t>
  </si>
  <si>
    <t>A.S. 2022/2023</t>
  </si>
  <si>
    <t>Assegnazioni 2022/2023</t>
  </si>
  <si>
    <t>QUOTA ORE ECCEDENTI 2022/23</t>
  </si>
  <si>
    <t>AREE A RISCHIO</t>
  </si>
  <si>
    <t>Fiastra</t>
  </si>
  <si>
    <t>Valfornace</t>
  </si>
  <si>
    <t>Detratto il compenso del DSGA (43.126,17-2.700)</t>
  </si>
  <si>
    <t>Nucleo Interno di Valutazione</t>
  </si>
  <si>
    <t>Scuola Digitale</t>
  </si>
  <si>
    <t>Area 1- Gestione PTOF e Progettazione</t>
  </si>
  <si>
    <t>Area 2- Continuità Orientamento</t>
  </si>
  <si>
    <t>Area 3- Viaggi d'istruzione</t>
  </si>
  <si>
    <t>Area 4-INVALSI</t>
  </si>
  <si>
    <t>Area 5- Inclusione</t>
  </si>
  <si>
    <t>Area 6-Scuola Digitale</t>
  </si>
  <si>
    <t>Compensazione Funz. Strumentali</t>
  </si>
  <si>
    <t xml:space="preserve">Coordinatori di plesso </t>
  </si>
  <si>
    <t xml:space="preserve">Coordinatori  di classe Scuola Secondaria </t>
  </si>
  <si>
    <t>Verbalizzatori Consigli di Interclasse Primaria</t>
  </si>
  <si>
    <t>Continuità e Orientamento</t>
  </si>
  <si>
    <t>Invalsi</t>
  </si>
  <si>
    <t>Inclusione</t>
  </si>
  <si>
    <t>Formazione Docenti</t>
  </si>
  <si>
    <t>2persone *10 ore</t>
  </si>
  <si>
    <t>Superamento Pluriclassi</t>
  </si>
  <si>
    <t>Primaria Visso</t>
  </si>
  <si>
    <t xml:space="preserve">Supporto alla didattica </t>
  </si>
  <si>
    <t>Infanzia Pieve Torina-Muccia-Valfornace-Fiastra</t>
  </si>
  <si>
    <t>Supporto alla didattica In….oltre la classe</t>
  </si>
  <si>
    <t>Primaria Muccia</t>
  </si>
  <si>
    <t>Supporto alla didattica Con Fiastra e per Fiastra</t>
  </si>
  <si>
    <t>Primaria Fiastra</t>
  </si>
  <si>
    <t>Secondaria Pieve Torina</t>
  </si>
  <si>
    <t>Secondaria Fiastra</t>
  </si>
  <si>
    <t>Ket</t>
  </si>
  <si>
    <t>A tutta musica</t>
  </si>
  <si>
    <t>Primaria Pieve Torina</t>
  </si>
  <si>
    <t>Musicando</t>
  </si>
  <si>
    <t>Primaria Valfornace</t>
  </si>
  <si>
    <t>Imparare ad amare la musica</t>
  </si>
  <si>
    <t>Avviamento alla lingua latina</t>
  </si>
  <si>
    <t>Secondaria Valfornace</t>
  </si>
  <si>
    <t>A scuola di cinema….</t>
  </si>
  <si>
    <t>Cibo in allegria..in salute e…</t>
  </si>
  <si>
    <t>Infanzia Tutti i plessi</t>
  </si>
  <si>
    <t>Campus Estivo Muccia</t>
  </si>
  <si>
    <t>Sostituzione colleghi assenti con risorse interne</t>
  </si>
  <si>
    <t>Campus Estivo Muccia: verranno incaricate n°4 persone e n°2 persone che hanno dato la disponibilità ma allo stato attuale sono in servizio in altre scuole e potrebbero avere la proroga verranno utilizzte per le sostituzioni</t>
  </si>
  <si>
    <t>Chi lavora al Campus Muccia ha un turno effettivo di 4 ore ma verrà registrata una presenza di n°6 ore</t>
  </si>
  <si>
    <t xml:space="preserve">PERCHé Euro 964,36 Economia da spostare sul Fis </t>
  </si>
  <si>
    <t>Progetti finanziati fuori dal FIS</t>
  </si>
  <si>
    <t>Comune di Fiastra</t>
  </si>
  <si>
    <t>Comune di Bolognola</t>
  </si>
  <si>
    <t>Euro 3.000</t>
  </si>
  <si>
    <t>ENTE</t>
  </si>
  <si>
    <t>Contributo lordo Stato</t>
  </si>
  <si>
    <t>Progetto finanziato</t>
  </si>
  <si>
    <t>Comune di Valfornace</t>
  </si>
  <si>
    <t>Euro 1.500</t>
  </si>
  <si>
    <t>Comune di Muccia</t>
  </si>
  <si>
    <t xml:space="preserve">129 ore a 23,22 Euro per progetto "Supporto alla didattica con Fiastra e per Fiastra" </t>
  </si>
  <si>
    <t>64 ore a 23,22 Euro per progetto "Supporto alla didattica…in oltre la classe</t>
  </si>
  <si>
    <t>Comune di Visso</t>
  </si>
  <si>
    <t>40 ore a 23,22 Euro per progetto "Superamento Pluriclassi Primaria"</t>
  </si>
  <si>
    <t>Esperto esterno per progetto cinema Euro 1.200 + Euro 300 pari a 12 ore Progetto Musicando</t>
  </si>
  <si>
    <t>Archimedes</t>
  </si>
  <si>
    <t>Contributo finalizzato al progetto "La nostra guida didattica che soddisfazione"</t>
  </si>
  <si>
    <t xml:space="preserve">Collaboratore del D.S.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</si>
</sst>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"/>
  </numFmts>
  <fonts count="49" x14ac:knownFonts="1">
    <font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sz val="8"/>
      <color indexed="8"/>
      <name val="Calibri"/>
      <family val="2"/>
    </font>
    <font>
      <sz val="7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sz val="7"/>
      <color rgb="FFFF0000"/>
      <name val="Calibri"/>
      <family val="2"/>
    </font>
    <font>
      <sz val="8"/>
      <color rgb="FFFF0000"/>
      <name val="Times New Roman"/>
      <family val="1"/>
    </font>
    <font>
      <sz val="7"/>
      <color rgb="FFFF0000"/>
      <name val="Arial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9"/>
      <color rgb="FFFF0000"/>
      <name val="Arial"/>
      <family val="2"/>
    </font>
    <font>
      <b/>
      <sz val="10"/>
      <color rgb="FFFF0000"/>
      <name val="Calibri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9"/>
      <name val="Arial"/>
      <family val="2"/>
    </font>
    <font>
      <sz val="7"/>
      <name val="Arial"/>
      <family val="2"/>
    </font>
    <font>
      <i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8"/>
      <color rgb="FFFF0000"/>
      <name val="Calibri"/>
      <family val="2"/>
    </font>
    <font>
      <b/>
      <sz val="8"/>
      <color rgb="FFFF0000"/>
      <name val="Times New Roman"/>
      <family val="1"/>
    </font>
    <font>
      <b/>
      <sz val="10"/>
      <name val="Calibri"/>
      <family val="2"/>
    </font>
    <font>
      <sz val="7"/>
      <name val="Calibri"/>
      <family val="2"/>
    </font>
    <font>
      <b/>
      <u/>
      <sz val="10"/>
      <color rgb="FFFF0000"/>
      <name val="Calibri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7"/>
      <color indexed="8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10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Fill="1"/>
    <xf numFmtId="2" fontId="2" fillId="0" borderId="0" xfId="0" applyNumberFormat="1" applyFont="1" applyBorder="1"/>
    <xf numFmtId="0" fontId="1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wrapText="1"/>
    </xf>
    <xf numFmtId="0" fontId="4" fillId="0" borderId="0" xfId="0" applyFont="1" applyBorder="1"/>
    <xf numFmtId="4" fontId="2" fillId="0" borderId="0" xfId="0" applyNumberFormat="1" applyFont="1"/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/>
    <xf numFmtId="4" fontId="12" fillId="0" borderId="0" xfId="0" applyNumberFormat="1" applyFont="1" applyBorder="1" applyAlignment="1">
      <alignment horizontal="right" vertical="center" wrapText="1"/>
    </xf>
    <xf numFmtId="165" fontId="13" fillId="0" borderId="0" xfId="0" applyNumberFormat="1" applyFont="1" applyFill="1" applyBorder="1" applyAlignment="1">
      <alignment vertical="center"/>
    </xf>
    <xf numFmtId="0" fontId="15" fillId="0" borderId="0" xfId="0" applyFont="1"/>
    <xf numFmtId="2" fontId="13" fillId="0" borderId="0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horizontal="right" vertical="center" wrapText="1"/>
    </xf>
    <xf numFmtId="0" fontId="17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20" fillId="3" borderId="0" xfId="0" applyFont="1" applyFill="1" applyBorder="1" applyAlignment="1">
      <alignment vertical="center" wrapText="1"/>
    </xf>
    <xf numFmtId="4" fontId="20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/>
    </xf>
    <xf numFmtId="4" fontId="21" fillId="0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2" fontId="22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2" fontId="23" fillId="0" borderId="0" xfId="0" applyNumberFormat="1" applyFont="1" applyBorder="1" applyAlignment="1">
      <alignment vertical="center" shrinkToFit="1"/>
    </xf>
    <xf numFmtId="2" fontId="13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Border="1" applyAlignment="1">
      <alignment horizontal="right" wrapText="1"/>
    </xf>
    <xf numFmtId="2" fontId="12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/>
    </xf>
    <xf numFmtId="4" fontId="13" fillId="0" borderId="0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horizontal="right" vertical="center" wrapText="1"/>
    </xf>
    <xf numFmtId="4" fontId="28" fillId="0" borderId="0" xfId="0" applyNumberFormat="1" applyFont="1"/>
    <xf numFmtId="4" fontId="13" fillId="0" borderId="0" xfId="0" applyNumberFormat="1" applyFont="1" applyBorder="1" applyAlignment="1">
      <alignment vertical="center" wrapText="1"/>
    </xf>
    <xf numFmtId="0" fontId="13" fillId="0" borderId="0" xfId="0" applyFont="1"/>
    <xf numFmtId="4" fontId="14" fillId="0" borderId="0" xfId="0" applyNumberFormat="1" applyFont="1"/>
    <xf numFmtId="0" fontId="14" fillId="0" borderId="0" xfId="0" applyFont="1" applyFill="1" applyAlignment="1">
      <alignment vertical="center"/>
    </xf>
    <xf numFmtId="9" fontId="14" fillId="0" borderId="0" xfId="0" applyNumberFormat="1" applyFont="1" applyFill="1" applyAlignment="1">
      <alignment vertical="center"/>
    </xf>
    <xf numFmtId="10" fontId="14" fillId="0" borderId="0" xfId="0" applyNumberFormat="1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vertical="center"/>
    </xf>
    <xf numFmtId="2" fontId="31" fillId="0" borderId="0" xfId="0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164" fontId="14" fillId="0" borderId="0" xfId="0" applyNumberFormat="1" applyFont="1" applyFill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30" fillId="0" borderId="0" xfId="0" applyNumberFormat="1" applyFont="1" applyFill="1" applyAlignment="1">
      <alignment vertical="center"/>
    </xf>
    <xf numFmtId="4" fontId="14" fillId="0" borderId="0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horizontal="right" vertical="center" wrapText="1"/>
    </xf>
    <xf numFmtId="0" fontId="29" fillId="0" borderId="0" xfId="0" applyFont="1"/>
    <xf numFmtId="0" fontId="13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6" fillId="2" borderId="1" xfId="0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right" vertical="center" wrapText="1"/>
    </xf>
    <xf numFmtId="0" fontId="10" fillId="2" borderId="6" xfId="0" applyFont="1" applyFill="1" applyBorder="1" applyAlignment="1">
      <alignment vertical="center"/>
    </xf>
    <xf numFmtId="4" fontId="33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6" fillId="2" borderId="6" xfId="0" applyFont="1" applyFill="1" applyBorder="1" applyAlignment="1">
      <alignment vertical="center"/>
    </xf>
    <xf numFmtId="4" fontId="26" fillId="2" borderId="8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5" fillId="0" borderId="0" xfId="0" applyFont="1"/>
    <xf numFmtId="2" fontId="12" fillId="0" borderId="0" xfId="0" applyNumberFormat="1" applyFont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0" fontId="27" fillId="0" borderId="0" xfId="0" applyFont="1"/>
    <xf numFmtId="0" fontId="34" fillId="0" borderId="0" xfId="0" applyFont="1"/>
    <xf numFmtId="4" fontId="26" fillId="0" borderId="1" xfId="0" applyNumberFormat="1" applyFont="1" applyFill="1" applyBorder="1" applyAlignment="1">
      <alignment vertical="center" wrapText="1"/>
    </xf>
    <xf numFmtId="0" fontId="36" fillId="0" borderId="1" xfId="0" applyFont="1" applyBorder="1" applyAlignment="1">
      <alignment horizontal="center" wrapText="1"/>
    </xf>
    <xf numFmtId="0" fontId="36" fillId="0" borderId="0" xfId="0" applyFont="1" applyAlignment="1">
      <alignment horizontal="right" vertical="center"/>
    </xf>
    <xf numFmtId="4" fontId="36" fillId="0" borderId="0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36" fillId="0" borderId="0" xfId="0" applyNumberFormat="1" applyFont="1"/>
    <xf numFmtId="0" fontId="37" fillId="0" borderId="1" xfId="0" applyFont="1" applyBorder="1" applyAlignment="1">
      <alignment vertical="center"/>
    </xf>
    <xf numFmtId="9" fontId="14" fillId="0" borderId="0" xfId="0" applyNumberFormat="1" applyFont="1" applyAlignment="1">
      <alignment vertical="center"/>
    </xf>
    <xf numFmtId="0" fontId="17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4" fillId="0" borderId="0" xfId="0" applyFont="1" applyBorder="1"/>
    <xf numFmtId="0" fontId="14" fillId="0" borderId="0" xfId="0" applyFont="1" applyFill="1" applyBorder="1"/>
    <xf numFmtId="0" fontId="14" fillId="0" borderId="0" xfId="0" applyFont="1" applyFill="1"/>
    <xf numFmtId="4" fontId="10" fillId="0" borderId="0" xfId="0" applyNumberFormat="1" applyFont="1" applyBorder="1" applyAlignment="1">
      <alignment vertical="center" wrapText="1"/>
    </xf>
    <xf numFmtId="4" fontId="38" fillId="0" borderId="1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/>
    <xf numFmtId="0" fontId="39" fillId="0" borderId="1" xfId="0" applyFont="1" applyBorder="1" applyAlignment="1">
      <alignment vertical="center" wrapText="1"/>
    </xf>
    <xf numFmtId="4" fontId="40" fillId="0" borderId="1" xfId="0" applyNumberFormat="1" applyFont="1" applyBorder="1" applyAlignment="1">
      <alignment vertical="center" wrapText="1"/>
    </xf>
    <xf numFmtId="0" fontId="39" fillId="0" borderId="6" xfId="0" applyFont="1" applyBorder="1" applyAlignment="1">
      <alignment vertical="center"/>
    </xf>
    <xf numFmtId="4" fontId="40" fillId="0" borderId="1" xfId="0" applyNumberFormat="1" applyFont="1" applyBorder="1" applyAlignment="1">
      <alignment horizontal="right" vertical="center"/>
    </xf>
    <xf numFmtId="4" fontId="39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0" fontId="5" fillId="3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7" fillId="0" borderId="8" xfId="0" applyFont="1" applyFill="1" applyBorder="1" applyAlignment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27" fillId="0" borderId="8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1" fillId="0" borderId="5" xfId="0" applyFont="1" applyBorder="1" applyAlignment="1">
      <alignment vertical="center" shrinkToFit="1"/>
    </xf>
    <xf numFmtId="2" fontId="5" fillId="0" borderId="5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center" vertical="center" shrinkToFit="1"/>
    </xf>
    <xf numFmtId="2" fontId="41" fillId="0" borderId="5" xfId="0" applyNumberFormat="1" applyFont="1" applyBorder="1" applyAlignment="1">
      <alignment vertical="center" shrinkToFit="1"/>
    </xf>
    <xf numFmtId="0" fontId="10" fillId="0" borderId="5" xfId="0" applyFont="1" applyBorder="1" applyAlignment="1">
      <alignment vertical="center" wrapText="1"/>
    </xf>
    <xf numFmtId="2" fontId="5" fillId="0" borderId="5" xfId="0" applyNumberFormat="1" applyFont="1" applyBorder="1" applyAlignment="1">
      <alignment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 shrinkToFit="1"/>
    </xf>
    <xf numFmtId="0" fontId="11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10" fillId="0" borderId="8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vertical="center"/>
    </xf>
    <xf numFmtId="2" fontId="27" fillId="0" borderId="0" xfId="0" applyNumberFormat="1" applyFont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2" fontId="42" fillId="0" borderId="0" xfId="0" applyNumberFormat="1" applyFont="1" applyFill="1" applyAlignment="1">
      <alignment vertical="center"/>
    </xf>
    <xf numFmtId="0" fontId="5" fillId="0" borderId="9" xfId="0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43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26" fillId="0" borderId="1" xfId="0" applyNumberFormat="1" applyFont="1" applyBorder="1" applyAlignment="1">
      <alignment vertical="center"/>
    </xf>
    <xf numFmtId="2" fontId="11" fillId="0" borderId="0" xfId="0" applyNumberFormat="1" applyFont="1" applyBorder="1"/>
    <xf numFmtId="0" fontId="27" fillId="0" borderId="0" xfId="0" applyFont="1" applyAlignment="1">
      <alignment vertical="center"/>
    </xf>
    <xf numFmtId="4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/>
    <xf numFmtId="4" fontId="10" fillId="0" borderId="1" xfId="0" applyNumberFormat="1" applyFont="1" applyBorder="1"/>
    <xf numFmtId="0" fontId="10" fillId="0" borderId="6" xfId="0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 wrapText="1"/>
    </xf>
    <xf numFmtId="2" fontId="10" fillId="0" borderId="7" xfId="0" applyNumberFormat="1" applyFont="1" applyBorder="1" applyAlignment="1">
      <alignment vertical="center"/>
    </xf>
    <xf numFmtId="165" fontId="11" fillId="0" borderId="0" xfId="0" applyNumberFormat="1" applyFont="1" applyFill="1" applyBorder="1" applyAlignment="1">
      <alignment vertical="center"/>
    </xf>
    <xf numFmtId="4" fontId="10" fillId="0" borderId="0" xfId="0" applyNumberFormat="1" applyFont="1" applyBorder="1" applyAlignment="1">
      <alignment horizontal="right" vertical="center" wrapText="1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38" fillId="0" borderId="1" xfId="0" applyFont="1" applyBorder="1" applyAlignment="1">
      <alignment horizontal="left" vertical="center" wrapText="1"/>
    </xf>
    <xf numFmtId="0" fontId="47" fillId="0" borderId="0" xfId="0" applyFont="1"/>
    <xf numFmtId="0" fontId="10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9" fillId="3" borderId="0" xfId="0" applyFont="1" applyFill="1" applyBorder="1" applyAlignment="1">
      <alignment vertical="center" wrapText="1"/>
    </xf>
    <xf numFmtId="4" fontId="39" fillId="0" borderId="0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26" fillId="0" borderId="3" xfId="0" applyFont="1" applyBorder="1" applyAlignment="1">
      <alignment vertical="center" shrinkToFit="1"/>
    </xf>
    <xf numFmtId="0" fontId="5" fillId="0" borderId="0" xfId="0" applyFont="1" applyBorder="1"/>
    <xf numFmtId="4" fontId="5" fillId="0" borderId="0" xfId="0" applyNumberFormat="1" applyFont="1" applyBorder="1"/>
    <xf numFmtId="4" fontId="10" fillId="0" borderId="0" xfId="0" applyNumberFormat="1" applyFont="1" applyBorder="1"/>
    <xf numFmtId="0" fontId="10" fillId="0" borderId="0" xfId="0" applyFont="1" applyBorder="1" applyAlignment="1">
      <alignment horizontal="left" vertical="center" wrapText="1"/>
    </xf>
    <xf numFmtId="0" fontId="44" fillId="0" borderId="0" xfId="0" applyFont="1"/>
    <xf numFmtId="0" fontId="0" fillId="0" borderId="0" xfId="0" applyAlignment="1">
      <alignment horizontal="center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zoomScale="115" zoomScaleNormal="115" workbookViewId="0">
      <selection activeCell="A52" sqref="A52"/>
    </sheetView>
  </sheetViews>
  <sheetFormatPr defaultRowHeight="15" x14ac:dyDescent="0.25"/>
  <cols>
    <col min="1" max="1" width="33" style="1" customWidth="1"/>
    <col min="2" max="2" width="18.5703125" style="1" customWidth="1"/>
    <col min="3" max="3" width="15.85546875" style="1" customWidth="1"/>
    <col min="4" max="4" width="13.7109375" style="1" customWidth="1"/>
    <col min="5" max="5" width="21" style="1" customWidth="1"/>
    <col min="6" max="6" width="10.85546875" style="2" customWidth="1"/>
    <col min="7" max="7" width="9.7109375" style="2" customWidth="1"/>
    <col min="8" max="8" width="14.85546875" style="1" customWidth="1"/>
    <col min="9" max="9" width="25.140625" style="1" customWidth="1"/>
    <col min="10" max="12" width="9.140625" style="1"/>
  </cols>
  <sheetData>
    <row r="1" spans="1:12" x14ac:dyDescent="0.25">
      <c r="A1" s="1" t="s">
        <v>39</v>
      </c>
    </row>
    <row r="2" spans="1:12" x14ac:dyDescent="0.25">
      <c r="A2" s="1" t="s">
        <v>60</v>
      </c>
    </row>
    <row r="3" spans="1:12" x14ac:dyDescent="0.25">
      <c r="A3" s="213" t="s">
        <v>23</v>
      </c>
    </row>
    <row r="5" spans="1:12" s="203" customFormat="1" ht="45" x14ac:dyDescent="0.25">
      <c r="A5" s="201" t="s">
        <v>40</v>
      </c>
      <c r="B5" s="201" t="s">
        <v>41</v>
      </c>
      <c r="C5" s="201" t="s">
        <v>61</v>
      </c>
      <c r="D5" s="200" t="s">
        <v>42</v>
      </c>
      <c r="E5" s="201"/>
      <c r="F5" s="202"/>
      <c r="G5" s="202"/>
      <c r="H5" s="201"/>
      <c r="I5" s="201"/>
      <c r="J5" s="201"/>
      <c r="K5" s="201"/>
      <c r="L5" s="201"/>
    </row>
    <row r="6" spans="1:12" s="203" customFormat="1" x14ac:dyDescent="0.25">
      <c r="A6" s="201" t="s">
        <v>43</v>
      </c>
      <c r="B6" s="204">
        <v>836.07</v>
      </c>
      <c r="C6" s="204">
        <v>42290.1</v>
      </c>
      <c r="D6" s="205">
        <f>SUM(B6:C6)</f>
        <v>43126.17</v>
      </c>
      <c r="E6" s="201"/>
      <c r="F6" s="202"/>
      <c r="G6" s="202"/>
      <c r="H6" s="201"/>
      <c r="I6" s="201"/>
      <c r="J6" s="201"/>
      <c r="K6" s="201"/>
      <c r="L6" s="201"/>
    </row>
    <row r="7" spans="1:12" s="203" customFormat="1" x14ac:dyDescent="0.25">
      <c r="A7" s="201" t="s">
        <v>44</v>
      </c>
      <c r="B7" s="201">
        <v>0</v>
      </c>
      <c r="C7" s="204">
        <v>2778.27</v>
      </c>
      <c r="D7" s="205">
        <f t="shared" ref="D7:D13" si="0">SUM(B7:C7)</f>
        <v>2778.27</v>
      </c>
      <c r="E7" s="201"/>
      <c r="F7" s="202"/>
      <c r="G7" s="202"/>
      <c r="H7" s="201"/>
      <c r="I7" s="201"/>
      <c r="J7" s="201"/>
      <c r="K7" s="201"/>
      <c r="L7" s="201"/>
    </row>
    <row r="8" spans="1:12" s="203" customFormat="1" x14ac:dyDescent="0.25">
      <c r="A8" s="201" t="s">
        <v>45</v>
      </c>
      <c r="B8" s="201">
        <v>0</v>
      </c>
      <c r="C8" s="204">
        <v>2044.16</v>
      </c>
      <c r="D8" s="205">
        <f t="shared" si="0"/>
        <v>2044.16</v>
      </c>
      <c r="E8" s="201"/>
      <c r="F8" s="202"/>
      <c r="G8" s="202"/>
      <c r="H8" s="201"/>
      <c r="I8" s="201"/>
      <c r="J8" s="201"/>
      <c r="K8" s="201"/>
      <c r="L8" s="201"/>
    </row>
    <row r="9" spans="1:12" s="203" customFormat="1" x14ac:dyDescent="0.25">
      <c r="A9" s="201" t="s">
        <v>46</v>
      </c>
      <c r="B9" s="201">
        <v>0</v>
      </c>
      <c r="C9" s="204">
        <v>1127.28</v>
      </c>
      <c r="D9" s="205">
        <f t="shared" si="0"/>
        <v>1127.28</v>
      </c>
      <c r="E9" s="201"/>
      <c r="F9" s="202"/>
      <c r="G9" s="202"/>
      <c r="H9" s="201"/>
      <c r="I9" s="201"/>
      <c r="J9" s="201"/>
      <c r="K9" s="201"/>
      <c r="L9" s="201"/>
    </row>
    <row r="10" spans="1:12" s="203" customFormat="1" x14ac:dyDescent="0.25">
      <c r="A10" s="201" t="s">
        <v>47</v>
      </c>
      <c r="B10" s="201">
        <v>964.36</v>
      </c>
      <c r="C10" s="204">
        <v>384.05</v>
      </c>
      <c r="D10" s="205">
        <f t="shared" si="0"/>
        <v>1348.41</v>
      </c>
      <c r="E10" s="201"/>
      <c r="F10" s="202"/>
      <c r="G10" s="202"/>
      <c r="H10" s="201"/>
      <c r="I10" s="201"/>
      <c r="J10" s="201"/>
      <c r="K10" s="201"/>
      <c r="L10" s="201"/>
    </row>
    <row r="11" spans="1:12" s="203" customFormat="1" x14ac:dyDescent="0.25">
      <c r="A11" s="201" t="s">
        <v>48</v>
      </c>
      <c r="B11" s="201">
        <v>0</v>
      </c>
      <c r="C11" s="204">
        <v>782.58</v>
      </c>
      <c r="D11" s="205">
        <f t="shared" si="0"/>
        <v>782.58</v>
      </c>
      <c r="E11" s="201"/>
      <c r="F11" s="202"/>
      <c r="G11" s="202"/>
      <c r="H11" s="201"/>
      <c r="I11" s="201"/>
      <c r="J11" s="201"/>
      <c r="K11" s="201"/>
      <c r="L11" s="201"/>
    </row>
    <row r="12" spans="1:12" s="203" customFormat="1" x14ac:dyDescent="0.25">
      <c r="A12" s="201" t="s">
        <v>49</v>
      </c>
      <c r="B12" s="201">
        <v>0</v>
      </c>
      <c r="C12" s="204">
        <v>7001.9</v>
      </c>
      <c r="D12" s="205">
        <f t="shared" si="0"/>
        <v>7001.9</v>
      </c>
      <c r="E12" s="201"/>
      <c r="F12" s="202"/>
      <c r="G12" s="202"/>
      <c r="H12" s="201"/>
      <c r="I12" s="201"/>
      <c r="J12" s="201"/>
      <c r="K12" s="201"/>
      <c r="L12" s="201"/>
    </row>
    <row r="13" spans="1:12" s="203" customFormat="1" x14ac:dyDescent="0.25">
      <c r="A13" s="201" t="s">
        <v>50</v>
      </c>
      <c r="B13" s="201">
        <v>0</v>
      </c>
      <c r="C13" s="204">
        <v>0</v>
      </c>
      <c r="D13" s="205">
        <f t="shared" si="0"/>
        <v>0</v>
      </c>
      <c r="E13" s="201"/>
      <c r="F13" s="202"/>
      <c r="G13" s="202"/>
      <c r="H13" s="201"/>
      <c r="I13" s="201"/>
      <c r="J13" s="201"/>
      <c r="K13" s="201"/>
      <c r="L13" s="201"/>
    </row>
    <row r="14" spans="1:12" s="203" customFormat="1" x14ac:dyDescent="0.25">
      <c r="A14" s="201" t="s">
        <v>51</v>
      </c>
      <c r="B14" s="204">
        <f>SUM(B6:B13)</f>
        <v>1800.43</v>
      </c>
      <c r="C14" s="204">
        <f t="shared" ref="C14:D14" si="1">SUM(C6:C13)</f>
        <v>56408.340000000004</v>
      </c>
      <c r="D14" s="204">
        <f t="shared" si="1"/>
        <v>58208.770000000004</v>
      </c>
      <c r="E14" s="201"/>
      <c r="F14" s="202"/>
      <c r="G14" s="202"/>
      <c r="H14" s="201"/>
      <c r="I14" s="201"/>
      <c r="J14" s="201"/>
      <c r="K14" s="201"/>
      <c r="L14" s="201"/>
    </row>
    <row r="16" spans="1:12" x14ac:dyDescent="0.25">
      <c r="B16" s="1" t="s">
        <v>66</v>
      </c>
    </row>
    <row r="18" spans="1:10" x14ac:dyDescent="0.25">
      <c r="B18" s="11">
        <v>40426.17</v>
      </c>
    </row>
    <row r="19" spans="1:10" x14ac:dyDescent="0.25">
      <c r="B19" s="11">
        <v>7001.9</v>
      </c>
    </row>
    <row r="20" spans="1:10" x14ac:dyDescent="0.25">
      <c r="A20" s="1" t="s">
        <v>52</v>
      </c>
      <c r="B20" s="11">
        <f>SUM(B18:B19)</f>
        <v>47428.07</v>
      </c>
    </row>
    <row r="21" spans="1:10" x14ac:dyDescent="0.25">
      <c r="B21" s="11"/>
    </row>
    <row r="22" spans="1:10" x14ac:dyDescent="0.25">
      <c r="A22" s="1" t="s">
        <v>53</v>
      </c>
      <c r="B22" s="206" t="s">
        <v>54</v>
      </c>
      <c r="C22" s="11">
        <v>33199.65</v>
      </c>
      <c r="D22" s="1">
        <v>964.36</v>
      </c>
      <c r="E22" s="11">
        <v>34164.01</v>
      </c>
    </row>
    <row r="23" spans="1:10" x14ac:dyDescent="0.25">
      <c r="B23" s="206" t="s">
        <v>55</v>
      </c>
      <c r="C23" s="11">
        <v>14228.57</v>
      </c>
    </row>
    <row r="25" spans="1:10" ht="13.5" customHeight="1" x14ac:dyDescent="0.25">
      <c r="A25" s="230" t="s">
        <v>0</v>
      </c>
      <c r="B25" s="231"/>
      <c r="C25" s="231"/>
      <c r="D25" s="231"/>
      <c r="E25" s="29"/>
      <c r="F25" s="30"/>
      <c r="G25" s="30"/>
      <c r="H25" s="13"/>
      <c r="I25" s="13"/>
      <c r="J25" s="13"/>
    </row>
    <row r="26" spans="1:10" ht="13.5" customHeight="1" x14ac:dyDescent="0.25">
      <c r="A26" s="31"/>
      <c r="B26" s="32"/>
      <c r="C26" s="32"/>
      <c r="D26" s="32"/>
      <c r="E26" s="29"/>
      <c r="F26" s="30"/>
      <c r="G26" s="30"/>
      <c r="H26" s="29"/>
      <c r="I26" s="29"/>
      <c r="J26" s="29"/>
    </row>
    <row r="27" spans="1:10" ht="13.5" customHeight="1" x14ac:dyDescent="0.25">
      <c r="A27" s="78" t="s">
        <v>9</v>
      </c>
      <c r="B27" s="99">
        <v>1127.28</v>
      </c>
      <c r="C27" s="32"/>
      <c r="D27" s="32"/>
      <c r="E27" s="29"/>
      <c r="F27" s="30"/>
      <c r="G27" s="30"/>
      <c r="H27" s="29"/>
      <c r="I27" s="29"/>
      <c r="J27" s="29"/>
    </row>
    <row r="28" spans="1:10" ht="13.5" customHeight="1" x14ac:dyDescent="0.25">
      <c r="A28" s="80"/>
      <c r="B28" s="81"/>
      <c r="C28" s="32"/>
      <c r="D28" s="32"/>
      <c r="E28" s="29"/>
      <c r="F28" s="30"/>
      <c r="G28" s="30"/>
      <c r="H28" s="29"/>
      <c r="I28" s="29"/>
      <c r="J28" s="29"/>
    </row>
    <row r="29" spans="1:10" ht="13.5" customHeight="1" x14ac:dyDescent="0.25">
      <c r="A29" s="82" t="s">
        <v>62</v>
      </c>
      <c r="B29" s="79">
        <v>1127.28</v>
      </c>
      <c r="C29" s="233"/>
      <c r="D29" s="234"/>
      <c r="E29" s="234"/>
      <c r="F29" s="30"/>
      <c r="G29" s="30"/>
      <c r="H29" s="29"/>
      <c r="I29" s="29"/>
      <c r="J29" s="29"/>
    </row>
    <row r="30" spans="1:10" ht="13.5" customHeight="1" x14ac:dyDescent="0.25">
      <c r="A30" s="93"/>
      <c r="B30" s="113"/>
      <c r="C30" s="197"/>
      <c r="D30" s="197"/>
      <c r="E30" s="198"/>
      <c r="F30" s="30"/>
      <c r="G30" s="30"/>
      <c r="H30" s="29"/>
      <c r="I30" s="29"/>
      <c r="J30" s="29"/>
    </row>
    <row r="31" spans="1:10" ht="13.5" customHeight="1" x14ac:dyDescent="0.25">
      <c r="A31" s="78" t="s">
        <v>21</v>
      </c>
      <c r="B31" s="83">
        <v>384.05</v>
      </c>
      <c r="D31" s="220" t="s">
        <v>109</v>
      </c>
      <c r="E31" s="29"/>
      <c r="F31" s="30"/>
      <c r="G31" s="30"/>
      <c r="H31" s="29"/>
      <c r="I31" s="29"/>
      <c r="J31" s="29"/>
    </row>
    <row r="32" spans="1:10" ht="13.5" customHeight="1" x14ac:dyDescent="0.25">
      <c r="A32" s="34"/>
      <c r="B32" s="35"/>
      <c r="C32" s="32"/>
      <c r="D32" s="32"/>
      <c r="E32" s="29"/>
      <c r="F32" s="30"/>
      <c r="G32" s="30"/>
      <c r="H32" s="29"/>
      <c r="I32" s="29"/>
      <c r="J32" s="29"/>
    </row>
    <row r="33" spans="1:12" ht="13.5" customHeight="1" x14ac:dyDescent="0.25">
      <c r="A33" s="214" t="s">
        <v>63</v>
      </c>
      <c r="B33" s="215">
        <v>782.58</v>
      </c>
      <c r="C33" s="32"/>
      <c r="D33" s="32"/>
      <c r="E33" s="29"/>
      <c r="F33" s="30"/>
      <c r="G33" s="30"/>
      <c r="H33" s="29"/>
      <c r="I33" s="29"/>
      <c r="J33" s="29"/>
    </row>
    <row r="34" spans="1:12" ht="13.5" customHeight="1" x14ac:dyDescent="0.25">
      <c r="A34" s="29"/>
      <c r="B34" s="29"/>
      <c r="C34" s="29"/>
      <c r="D34" s="29"/>
      <c r="E34" s="29"/>
      <c r="F34" s="30"/>
      <c r="G34" s="30"/>
      <c r="H34" s="29"/>
      <c r="I34" s="29"/>
      <c r="J34" s="29"/>
    </row>
    <row r="35" spans="1:12" ht="13.5" customHeight="1" x14ac:dyDescent="0.25">
      <c r="A35" s="84" t="s">
        <v>6</v>
      </c>
      <c r="B35" s="85">
        <v>2778.27</v>
      </c>
      <c r="C35" s="85"/>
      <c r="D35" s="85">
        <v>2778.27</v>
      </c>
      <c r="E35" s="29"/>
      <c r="F35" s="30"/>
      <c r="G35" s="30"/>
      <c r="H35" s="29"/>
      <c r="I35" s="29"/>
      <c r="J35" s="29"/>
    </row>
    <row r="36" spans="1:12" ht="13.5" customHeight="1" x14ac:dyDescent="0.25">
      <c r="A36" s="36"/>
      <c r="B36" s="37"/>
      <c r="C36" s="37"/>
      <c r="D36" s="37"/>
      <c r="E36" s="29"/>
      <c r="F36" s="30"/>
      <c r="G36" s="30"/>
      <c r="H36" s="29"/>
      <c r="I36" s="29"/>
      <c r="J36" s="29"/>
    </row>
    <row r="37" spans="1:12" ht="13.5" customHeight="1" x14ac:dyDescent="0.25">
      <c r="A37" s="36"/>
      <c r="B37" s="39"/>
      <c r="C37" s="29"/>
      <c r="D37" s="29"/>
      <c r="E37" s="29"/>
      <c r="F37" s="30"/>
      <c r="G37" s="30"/>
      <c r="H37" s="29"/>
      <c r="I37" s="29"/>
      <c r="J37" s="29"/>
    </row>
    <row r="38" spans="1:12" ht="13.5" customHeight="1" x14ac:dyDescent="0.25">
      <c r="A38" s="105" t="s">
        <v>69</v>
      </c>
      <c r="B38" s="218"/>
      <c r="C38" s="114">
        <v>463.05</v>
      </c>
      <c r="D38" s="115"/>
      <c r="E38" s="29"/>
      <c r="F38" s="30"/>
      <c r="G38" s="30"/>
      <c r="H38" s="29"/>
      <c r="I38" s="29"/>
      <c r="J38" s="29"/>
    </row>
    <row r="39" spans="1:12" ht="13.5" customHeight="1" x14ac:dyDescent="0.25">
      <c r="A39" s="105" t="s">
        <v>70</v>
      </c>
      <c r="B39" s="218"/>
      <c r="C39" s="114">
        <v>463.05</v>
      </c>
      <c r="D39" s="115"/>
      <c r="E39" s="29"/>
      <c r="F39" s="30"/>
      <c r="G39" s="30"/>
      <c r="H39" s="29"/>
      <c r="I39" s="29"/>
      <c r="J39" s="29"/>
    </row>
    <row r="40" spans="1:12" ht="13.5" customHeight="1" x14ac:dyDescent="0.25">
      <c r="A40" s="105" t="s">
        <v>71</v>
      </c>
      <c r="B40" s="218"/>
      <c r="C40" s="114">
        <v>463.05</v>
      </c>
      <c r="D40" s="115"/>
      <c r="E40" s="29"/>
      <c r="F40" s="30"/>
      <c r="G40" s="30"/>
      <c r="H40" s="29"/>
      <c r="I40" s="29"/>
      <c r="J40" s="29"/>
    </row>
    <row r="41" spans="1:12" ht="13.5" customHeight="1" x14ac:dyDescent="0.25">
      <c r="A41" s="105" t="s">
        <v>72</v>
      </c>
      <c r="B41" s="218"/>
      <c r="C41" s="114">
        <v>463.05</v>
      </c>
      <c r="D41" s="115"/>
      <c r="E41" s="29"/>
      <c r="F41" s="30"/>
      <c r="G41" s="30"/>
      <c r="H41" s="29"/>
      <c r="I41" s="29"/>
      <c r="J41" s="29"/>
    </row>
    <row r="42" spans="1:12" s="208" customFormat="1" ht="13.5" customHeight="1" x14ac:dyDescent="0.25">
      <c r="A42" s="207" t="s">
        <v>73</v>
      </c>
      <c r="B42" s="219"/>
      <c r="C42" s="114">
        <v>463.05</v>
      </c>
      <c r="D42" s="29"/>
      <c r="E42" s="29"/>
      <c r="F42" s="30"/>
      <c r="G42" s="30"/>
      <c r="H42" s="29"/>
      <c r="I42" s="29"/>
      <c r="J42" s="29"/>
      <c r="K42" s="1"/>
      <c r="L42" s="1"/>
    </row>
    <row r="43" spans="1:12" s="208" customFormat="1" ht="13.5" customHeight="1" x14ac:dyDescent="0.25">
      <c r="A43" s="207" t="s">
        <v>74</v>
      </c>
      <c r="B43" s="219"/>
      <c r="C43" s="114">
        <v>463.05</v>
      </c>
      <c r="D43" s="29"/>
      <c r="E43" s="29"/>
      <c r="F43" s="30"/>
      <c r="G43" s="30"/>
      <c r="H43" s="29"/>
      <c r="I43" s="29"/>
      <c r="J43" s="29"/>
      <c r="K43" s="1"/>
      <c r="L43" s="1"/>
    </row>
    <row r="44" spans="1:12" ht="13.5" customHeight="1" x14ac:dyDescent="0.25">
      <c r="A44" s="29"/>
      <c r="B44" s="29"/>
      <c r="C44" s="116"/>
      <c r="D44" s="29"/>
      <c r="E44" s="29"/>
      <c r="F44" s="30"/>
      <c r="G44" s="30"/>
      <c r="H44" s="29"/>
      <c r="I44" s="29"/>
      <c r="J44" s="29"/>
    </row>
    <row r="45" spans="1:12" ht="13.5" customHeight="1" x14ac:dyDescent="0.25">
      <c r="A45" s="89" t="s">
        <v>25</v>
      </c>
      <c r="B45" s="90">
        <v>34164.01</v>
      </c>
      <c r="C45" s="106"/>
      <c r="D45" s="29"/>
      <c r="E45" s="29"/>
      <c r="F45" s="30"/>
      <c r="G45" s="30"/>
      <c r="H45" s="29"/>
      <c r="I45" s="29"/>
      <c r="J45" s="29"/>
    </row>
    <row r="46" spans="1:12" ht="13.5" customHeight="1" x14ac:dyDescent="0.25">
      <c r="A46" s="29"/>
      <c r="B46" s="29"/>
      <c r="C46" s="29"/>
      <c r="D46" s="29"/>
      <c r="E46" s="29"/>
      <c r="F46" s="30"/>
      <c r="G46" s="30"/>
      <c r="H46" s="29"/>
      <c r="I46" s="29"/>
      <c r="J46" s="29"/>
    </row>
    <row r="47" spans="1:12" ht="13.5" customHeight="1" x14ac:dyDescent="0.25">
      <c r="A47" s="232" t="s">
        <v>2</v>
      </c>
      <c r="B47" s="232" t="s">
        <v>3</v>
      </c>
      <c r="C47" s="232" t="s">
        <v>24</v>
      </c>
      <c r="D47" s="40"/>
      <c r="E47" s="40"/>
      <c r="F47" s="41"/>
      <c r="G47" s="41"/>
      <c r="H47" s="229"/>
      <c r="I47" s="229"/>
      <c r="J47" s="229"/>
      <c r="K47" s="3"/>
    </row>
    <row r="48" spans="1:12" ht="13.5" customHeight="1" x14ac:dyDescent="0.25">
      <c r="A48" s="232"/>
      <c r="B48" s="232"/>
      <c r="C48" s="232"/>
      <c r="D48" s="40"/>
      <c r="E48" s="40"/>
      <c r="F48" s="41"/>
      <c r="G48" s="41"/>
      <c r="H48" s="63"/>
      <c r="I48" s="64"/>
      <c r="J48" s="63"/>
      <c r="K48" s="4"/>
    </row>
    <row r="49" spans="1:12" ht="13.5" customHeight="1" x14ac:dyDescent="0.25">
      <c r="A49" s="145" t="s">
        <v>75</v>
      </c>
      <c r="B49" s="126">
        <v>1500</v>
      </c>
      <c r="C49" s="139">
        <f>B49</f>
        <v>1500</v>
      </c>
      <c r="D49" s="40"/>
      <c r="E49" s="40"/>
      <c r="F49" s="41"/>
      <c r="G49" s="41"/>
      <c r="H49" s="63"/>
      <c r="I49" s="64"/>
      <c r="J49" s="63"/>
      <c r="K49" s="4"/>
    </row>
    <row r="50" spans="1:12" ht="13.5" customHeight="1" x14ac:dyDescent="0.25">
      <c r="A50" s="122" t="s">
        <v>127</v>
      </c>
      <c r="B50" s="123"/>
      <c r="C50" s="124">
        <v>2012.5</v>
      </c>
      <c r="D50" s="125"/>
      <c r="E50" s="42"/>
      <c r="F50" s="43"/>
      <c r="G50" s="43"/>
      <c r="H50" s="63"/>
      <c r="I50" s="64"/>
      <c r="J50" s="63"/>
      <c r="K50" s="5"/>
      <c r="L50" s="6"/>
    </row>
    <row r="51" spans="1:12" ht="13.5" customHeight="1" x14ac:dyDescent="0.25">
      <c r="A51" s="87" t="s">
        <v>127</v>
      </c>
      <c r="B51" s="123"/>
      <c r="C51" s="126">
        <v>1487.5</v>
      </c>
      <c r="D51" s="127"/>
      <c r="E51" s="42"/>
      <c r="F51" s="43"/>
      <c r="G51" s="43"/>
      <c r="H51" s="65"/>
      <c r="I51" s="66"/>
      <c r="J51" s="67"/>
      <c r="K51" s="7"/>
    </row>
    <row r="52" spans="1:12" ht="13.5" customHeight="1" x14ac:dyDescent="0.25">
      <c r="A52" s="160"/>
      <c r="B52" s="88"/>
      <c r="C52" s="161">
        <f>C49+C50+C51</f>
        <v>5000</v>
      </c>
      <c r="D52" s="107"/>
      <c r="E52" s="42"/>
      <c r="F52" s="43"/>
      <c r="G52" s="43"/>
      <c r="H52" s="68"/>
      <c r="I52" s="64"/>
      <c r="J52" s="68"/>
      <c r="K52" s="7"/>
    </row>
    <row r="53" spans="1:12" ht="13.5" customHeight="1" x14ac:dyDescent="0.25">
      <c r="A53" s="228"/>
      <c r="B53" s="228"/>
      <c r="C53" s="228"/>
      <c r="D53" s="228"/>
      <c r="E53" s="228"/>
      <c r="F53" s="228"/>
      <c r="G53" s="44"/>
      <c r="H53" s="69"/>
      <c r="I53" s="69"/>
      <c r="J53" s="69"/>
      <c r="K53" s="3"/>
    </row>
    <row r="54" spans="1:12" ht="22.5" customHeight="1" x14ac:dyDescent="0.25">
      <c r="A54" s="221" t="s">
        <v>76</v>
      </c>
      <c r="B54" s="128" t="s">
        <v>29</v>
      </c>
      <c r="C54" s="128" t="s">
        <v>30</v>
      </c>
      <c r="D54" s="128" t="s">
        <v>31</v>
      </c>
      <c r="E54" s="129"/>
      <c r="F54" s="128" t="s">
        <v>4</v>
      </c>
      <c r="G54" s="45"/>
      <c r="H54" s="69"/>
      <c r="I54" s="69"/>
      <c r="J54" s="69"/>
      <c r="K54" s="3"/>
      <c r="L54" s="3"/>
    </row>
    <row r="55" spans="1:12" ht="13.5" customHeight="1" x14ac:dyDescent="0.25">
      <c r="A55" s="130"/>
      <c r="B55" s="131"/>
      <c r="C55" s="131"/>
      <c r="D55" s="131"/>
      <c r="E55" s="132"/>
      <c r="F55" s="133"/>
      <c r="G55" s="46"/>
      <c r="H55" s="70"/>
      <c r="I55" s="71"/>
      <c r="J55" s="29"/>
      <c r="K55" s="8"/>
      <c r="L55" s="8"/>
    </row>
    <row r="56" spans="1:12" ht="13.5" customHeight="1" x14ac:dyDescent="0.25">
      <c r="A56" s="134" t="s">
        <v>26</v>
      </c>
      <c r="B56" s="135"/>
      <c r="C56" s="136"/>
      <c r="D56" s="131"/>
      <c r="E56" s="131"/>
      <c r="F56" s="131"/>
      <c r="G56" s="47"/>
      <c r="H56" s="70"/>
      <c r="I56" s="71"/>
      <c r="J56" s="29"/>
      <c r="K56" s="8"/>
      <c r="L56" s="8"/>
    </row>
    <row r="57" spans="1:12" ht="13.5" customHeight="1" x14ac:dyDescent="0.25">
      <c r="A57" s="137"/>
      <c r="B57" s="135">
        <v>437.5</v>
      </c>
      <c r="C57" s="135"/>
      <c r="D57" s="131"/>
      <c r="E57" s="131"/>
      <c r="F57" s="131">
        <f>SUM(B57:E57)</f>
        <v>437.5</v>
      </c>
      <c r="G57" s="48"/>
      <c r="H57" s="70"/>
      <c r="I57" s="71"/>
      <c r="J57" s="29"/>
      <c r="K57" s="8"/>
      <c r="L57" s="8"/>
    </row>
    <row r="58" spans="1:12" ht="13.5" customHeight="1" x14ac:dyDescent="0.25">
      <c r="A58" s="137"/>
      <c r="B58" s="135"/>
      <c r="C58" s="135">
        <v>437.5</v>
      </c>
      <c r="D58" s="131"/>
      <c r="E58" s="131"/>
      <c r="F58" s="131">
        <f>SUM(B58:E58)</f>
        <v>437.5</v>
      </c>
      <c r="G58" s="48"/>
      <c r="H58" s="70"/>
      <c r="I58" s="71"/>
      <c r="J58" s="29"/>
      <c r="K58" s="8"/>
      <c r="L58" s="8"/>
    </row>
    <row r="59" spans="1:12" ht="13.5" customHeight="1" x14ac:dyDescent="0.25">
      <c r="A59" s="137"/>
      <c r="B59" s="135"/>
      <c r="C59" s="135"/>
      <c r="D59" s="131">
        <v>437.5</v>
      </c>
      <c r="E59" s="131"/>
      <c r="F59" s="131">
        <f>SUM(B59:E59)</f>
        <v>437.5</v>
      </c>
      <c r="G59" s="48"/>
      <c r="H59" s="70"/>
      <c r="I59" s="71"/>
      <c r="J59" s="29"/>
      <c r="K59" s="8"/>
      <c r="L59" s="8"/>
    </row>
    <row r="60" spans="1:12" ht="13.5" customHeight="1" x14ac:dyDescent="0.25">
      <c r="A60" s="138" t="s">
        <v>65</v>
      </c>
      <c r="B60" s="139"/>
      <c r="C60" s="139"/>
      <c r="D60" s="139"/>
      <c r="E60" s="139"/>
      <c r="F60" s="139"/>
      <c r="G60" s="47"/>
      <c r="H60" s="70"/>
      <c r="I60" s="72"/>
      <c r="J60" s="29"/>
      <c r="K60" s="8"/>
      <c r="L60" s="8"/>
    </row>
    <row r="61" spans="1:12" ht="13.5" customHeight="1" x14ac:dyDescent="0.25">
      <c r="A61" s="140"/>
      <c r="B61" s="139">
        <v>437.5</v>
      </c>
      <c r="C61" s="139"/>
      <c r="D61" s="139"/>
      <c r="E61" s="139"/>
      <c r="F61" s="139">
        <f>SUM(B61:E61)</f>
        <v>437.5</v>
      </c>
      <c r="G61" s="47"/>
      <c r="H61" s="70"/>
      <c r="I61" s="72"/>
      <c r="J61" s="29"/>
      <c r="K61" s="8"/>
      <c r="L61" s="8"/>
    </row>
    <row r="62" spans="1:12" ht="13.5" customHeight="1" x14ac:dyDescent="0.25">
      <c r="A62" s="140"/>
      <c r="B62" s="139"/>
      <c r="C62" s="139">
        <v>437.5</v>
      </c>
      <c r="D62" s="139"/>
      <c r="E62" s="139"/>
      <c r="F62" s="139">
        <f>SUM(B62:E62)</f>
        <v>437.5</v>
      </c>
      <c r="G62" s="47"/>
      <c r="H62" s="70"/>
      <c r="I62" s="72"/>
      <c r="J62" s="29"/>
      <c r="K62" s="8"/>
      <c r="L62" s="8"/>
    </row>
    <row r="63" spans="1:12" ht="13.5" customHeight="1" x14ac:dyDescent="0.25">
      <c r="A63" s="140"/>
      <c r="B63" s="139"/>
      <c r="C63" s="139"/>
      <c r="D63" s="139">
        <v>437.5</v>
      </c>
      <c r="E63" s="139"/>
      <c r="F63" s="139">
        <f>SUM(B63:E63)</f>
        <v>437.5</v>
      </c>
      <c r="G63" s="47"/>
      <c r="H63" s="70"/>
      <c r="I63" s="72"/>
      <c r="J63" s="29"/>
      <c r="K63" s="8"/>
      <c r="L63" s="8"/>
    </row>
    <row r="64" spans="1:12" ht="13.5" customHeight="1" x14ac:dyDescent="0.25">
      <c r="A64" s="86" t="s">
        <v>27</v>
      </c>
      <c r="B64" s="139"/>
      <c r="C64" s="141"/>
      <c r="D64" s="139"/>
      <c r="E64" s="139"/>
      <c r="F64" s="139"/>
      <c r="G64" s="47"/>
      <c r="H64" s="70"/>
      <c r="I64" s="72"/>
      <c r="J64" s="29"/>
      <c r="K64" s="8"/>
      <c r="L64" s="9"/>
    </row>
    <row r="65" spans="1:12" ht="13.5" customHeight="1" x14ac:dyDescent="0.25">
      <c r="A65" s="140"/>
      <c r="B65" s="139">
        <f>(20*17.5)</f>
        <v>350</v>
      </c>
      <c r="C65" s="139"/>
      <c r="D65" s="139"/>
      <c r="E65" s="139"/>
      <c r="F65" s="139">
        <f>SUM(B65:E65)</f>
        <v>350</v>
      </c>
      <c r="G65" s="47"/>
      <c r="H65" s="70"/>
      <c r="I65" s="72"/>
      <c r="J65" s="29"/>
      <c r="K65" s="8"/>
      <c r="L65" s="9"/>
    </row>
    <row r="66" spans="1:12" ht="13.5" customHeight="1" x14ac:dyDescent="0.25">
      <c r="A66" s="140"/>
      <c r="B66" s="139"/>
      <c r="C66" s="139">
        <v>350</v>
      </c>
      <c r="D66" s="139"/>
      <c r="E66" s="139"/>
      <c r="F66" s="139">
        <f>SUM(B66:E66)</f>
        <v>350</v>
      </c>
      <c r="G66" s="47"/>
      <c r="H66" s="70"/>
      <c r="I66" s="72"/>
      <c r="J66" s="29"/>
      <c r="K66" s="8"/>
      <c r="L66" s="9"/>
    </row>
    <row r="67" spans="1:12" ht="13.5" customHeight="1" x14ac:dyDescent="0.25">
      <c r="A67" s="140"/>
      <c r="B67" s="143"/>
      <c r="C67" s="143"/>
      <c r="D67" s="139">
        <v>350</v>
      </c>
      <c r="E67" s="139"/>
      <c r="F67" s="139">
        <f>SUM(B67:E67)</f>
        <v>350</v>
      </c>
      <c r="G67" s="47"/>
      <c r="H67" s="70"/>
      <c r="I67" s="72"/>
      <c r="J67" s="29"/>
      <c r="K67" s="8"/>
      <c r="L67" s="3"/>
    </row>
    <row r="68" spans="1:12" ht="13.5" customHeight="1" x14ac:dyDescent="0.25">
      <c r="A68" s="86" t="s">
        <v>28</v>
      </c>
      <c r="B68" s="139"/>
      <c r="C68" s="141"/>
      <c r="D68" s="139"/>
      <c r="E68" s="139"/>
      <c r="F68" s="139"/>
      <c r="G68" s="47"/>
      <c r="H68" s="70"/>
      <c r="I68" s="72"/>
      <c r="J68" s="69"/>
      <c r="K68" s="3"/>
      <c r="L68" s="3"/>
    </row>
    <row r="69" spans="1:12" ht="13.5" customHeight="1" x14ac:dyDescent="0.25">
      <c r="A69" s="140"/>
      <c r="B69" s="139">
        <v>437.5</v>
      </c>
      <c r="C69" s="139"/>
      <c r="D69" s="139"/>
      <c r="E69" s="142"/>
      <c r="F69" s="139">
        <f>SUM(B69:E69)</f>
        <v>437.5</v>
      </c>
      <c r="G69" s="47"/>
      <c r="H69" s="70"/>
      <c r="I69" s="72"/>
      <c r="J69" s="69"/>
      <c r="K69" s="3"/>
      <c r="L69" s="3"/>
    </row>
    <row r="70" spans="1:12" ht="13.5" customHeight="1" x14ac:dyDescent="0.25">
      <c r="A70" s="140"/>
      <c r="B70" s="139"/>
      <c r="C70" s="139">
        <v>437.5</v>
      </c>
      <c r="D70" s="139"/>
      <c r="E70" s="142"/>
      <c r="F70" s="139">
        <f>SUM(B70:E70)</f>
        <v>437.5</v>
      </c>
      <c r="G70" s="47"/>
      <c r="H70" s="70"/>
      <c r="I70" s="72"/>
      <c r="J70" s="69"/>
      <c r="K70" s="3"/>
      <c r="L70" s="3"/>
    </row>
    <row r="71" spans="1:12" ht="13.5" customHeight="1" x14ac:dyDescent="0.25">
      <c r="A71" s="138" t="s">
        <v>64</v>
      </c>
      <c r="B71" s="139"/>
      <c r="C71" s="139"/>
      <c r="D71" s="139"/>
      <c r="E71" s="142"/>
      <c r="F71" s="139"/>
      <c r="G71" s="47"/>
      <c r="H71" s="70"/>
      <c r="I71" s="72"/>
      <c r="J71" s="69"/>
      <c r="K71" s="3"/>
      <c r="L71" s="3"/>
    </row>
    <row r="72" spans="1:12" ht="13.5" customHeight="1" x14ac:dyDescent="0.25">
      <c r="A72" s="140"/>
      <c r="B72" s="139">
        <v>350</v>
      </c>
      <c r="C72" s="139"/>
      <c r="D72" s="139"/>
      <c r="E72" s="142"/>
      <c r="F72" s="139">
        <v>350</v>
      </c>
      <c r="G72" s="47"/>
      <c r="H72" s="70"/>
      <c r="I72" s="72"/>
      <c r="J72" s="69"/>
      <c r="K72" s="3"/>
      <c r="L72" s="3"/>
    </row>
    <row r="73" spans="1:12" ht="13.5" customHeight="1" x14ac:dyDescent="0.25">
      <c r="A73" s="140"/>
      <c r="B73" s="139"/>
      <c r="C73" s="139">
        <v>350</v>
      </c>
      <c r="D73" s="139"/>
      <c r="E73" s="142"/>
      <c r="F73" s="139">
        <v>350</v>
      </c>
      <c r="G73" s="47"/>
      <c r="H73" s="70"/>
      <c r="I73" s="72"/>
      <c r="J73" s="69"/>
      <c r="K73" s="3"/>
      <c r="L73" s="3"/>
    </row>
    <row r="74" spans="1:12" ht="13.5" customHeight="1" x14ac:dyDescent="0.25">
      <c r="B74" s="139"/>
      <c r="C74" s="139"/>
      <c r="D74" s="139">
        <v>350</v>
      </c>
      <c r="E74" s="142"/>
      <c r="F74" s="139">
        <v>350</v>
      </c>
      <c r="G74" s="47"/>
      <c r="H74" s="70"/>
      <c r="I74" s="72"/>
      <c r="J74" s="69"/>
      <c r="K74" s="3"/>
      <c r="L74" s="3"/>
    </row>
    <row r="75" spans="1:12" ht="13.5" customHeight="1" x14ac:dyDescent="0.25">
      <c r="A75" s="140"/>
      <c r="B75" s="139">
        <f>SUM(B56:B74)</f>
        <v>2012.5</v>
      </c>
      <c r="C75" s="139">
        <f>SUM(C56:C74)</f>
        <v>2012.5</v>
      </c>
      <c r="D75" s="139">
        <f>SUM(D56:D74)</f>
        <v>1575</v>
      </c>
      <c r="E75" s="139"/>
      <c r="F75" s="144">
        <f>SUM(F56:F74)</f>
        <v>5600</v>
      </c>
      <c r="G75" s="49"/>
      <c r="H75" s="55"/>
      <c r="I75" s="72"/>
      <c r="J75" s="73"/>
      <c r="K75" s="10"/>
      <c r="L75" s="10"/>
    </row>
    <row r="76" spans="1:12" ht="13.5" customHeight="1" x14ac:dyDescent="0.25">
      <c r="A76" s="108"/>
      <c r="B76" s="33"/>
      <c r="C76" s="20"/>
      <c r="D76" s="45"/>
      <c r="E76" s="38"/>
      <c r="F76" s="50"/>
      <c r="G76" s="50"/>
      <c r="H76" s="38"/>
      <c r="I76" s="54"/>
      <c r="J76" s="69"/>
      <c r="K76" s="10"/>
      <c r="L76" s="10"/>
    </row>
    <row r="77" spans="1:12" ht="13.5" customHeight="1" x14ac:dyDescent="0.25">
      <c r="A77" s="92"/>
      <c r="B77" s="38"/>
      <c r="C77" s="76"/>
      <c r="D77" s="20"/>
      <c r="E77" s="76"/>
      <c r="F77" s="38"/>
      <c r="G77" s="38"/>
      <c r="H77" s="50"/>
      <c r="I77" s="38"/>
      <c r="J77" s="69"/>
      <c r="K77" s="10"/>
      <c r="L77" s="10"/>
    </row>
    <row r="78" spans="1:12" ht="13.5" customHeight="1" x14ac:dyDescent="0.25">
      <c r="A78" s="138" t="s">
        <v>77</v>
      </c>
      <c r="B78" s="146"/>
      <c r="C78" s="126">
        <v>900</v>
      </c>
      <c r="D78" s="147">
        <f>SUM(C78:C78)</f>
        <v>900</v>
      </c>
      <c r="E78" s="40"/>
      <c r="F78" s="38"/>
      <c r="G78" s="38"/>
      <c r="H78" s="26"/>
      <c r="I78" s="42"/>
      <c r="J78" s="27"/>
      <c r="K78" s="10"/>
      <c r="L78" s="10"/>
    </row>
    <row r="79" spans="1:12" ht="13.5" customHeight="1" x14ac:dyDescent="0.25">
      <c r="A79" s="138"/>
      <c r="B79" s="146"/>
      <c r="C79" s="126">
        <v>175</v>
      </c>
      <c r="D79" s="147"/>
      <c r="E79" s="40"/>
      <c r="F79" s="38"/>
      <c r="G79" s="38"/>
      <c r="H79" s="26"/>
      <c r="I79" s="42"/>
      <c r="J79" s="27"/>
      <c r="K79" s="10"/>
      <c r="L79" s="10"/>
    </row>
    <row r="80" spans="1:12" ht="13.5" customHeight="1" x14ac:dyDescent="0.25">
      <c r="A80" s="145"/>
      <c r="B80" s="146"/>
      <c r="C80" s="126">
        <v>175</v>
      </c>
      <c r="D80" s="147"/>
      <c r="E80" s="40"/>
      <c r="F80" s="38"/>
      <c r="G80" s="38"/>
      <c r="H80" s="26"/>
      <c r="I80" s="42"/>
      <c r="J80" s="27"/>
      <c r="K80" s="10"/>
      <c r="L80" s="10"/>
    </row>
    <row r="81" spans="1:12" ht="13.5" customHeight="1" x14ac:dyDescent="0.25">
      <c r="A81" s="145"/>
      <c r="B81" s="146"/>
      <c r="C81" s="126">
        <v>175</v>
      </c>
      <c r="D81" s="147"/>
      <c r="E81" s="40"/>
      <c r="F81" s="38"/>
      <c r="G81" s="38"/>
      <c r="H81" s="26"/>
      <c r="I81" s="42"/>
      <c r="J81" s="27"/>
      <c r="K81" s="10"/>
      <c r="L81" s="10"/>
    </row>
    <row r="82" spans="1:12" ht="13.5" customHeight="1" x14ac:dyDescent="0.25">
      <c r="A82" s="145"/>
      <c r="B82" s="146"/>
      <c r="C82" s="126">
        <v>175</v>
      </c>
      <c r="D82" s="147"/>
      <c r="E82" s="40"/>
      <c r="F82" s="38"/>
      <c r="G82" s="38"/>
      <c r="H82" s="26"/>
      <c r="I82" s="42"/>
      <c r="J82" s="27"/>
      <c r="K82" s="10"/>
      <c r="L82" s="10"/>
    </row>
    <row r="83" spans="1:12" ht="13.5" customHeight="1" x14ac:dyDescent="0.25">
      <c r="A83" s="145"/>
      <c r="B83" s="146"/>
      <c r="C83" s="126">
        <v>175</v>
      </c>
      <c r="D83" s="147"/>
      <c r="E83" s="40"/>
      <c r="F83" s="38"/>
      <c r="G83" s="38"/>
      <c r="H83" s="26"/>
      <c r="I83" s="42"/>
      <c r="J83" s="27"/>
      <c r="K83" s="10"/>
      <c r="L83" s="10"/>
    </row>
    <row r="84" spans="1:12" ht="13.5" customHeight="1" x14ac:dyDescent="0.25">
      <c r="A84" s="145"/>
      <c r="B84" s="146"/>
      <c r="C84" s="126">
        <v>175</v>
      </c>
      <c r="D84" s="147"/>
      <c r="E84" s="40"/>
      <c r="F84" s="38"/>
      <c r="G84" s="38"/>
      <c r="H84" s="26"/>
      <c r="I84" s="42"/>
      <c r="J84" s="27"/>
      <c r="K84" s="10"/>
      <c r="L84" s="10"/>
    </row>
    <row r="85" spans="1:12" ht="13.5" customHeight="1" x14ac:dyDescent="0.25">
      <c r="A85" s="185"/>
      <c r="B85" s="148"/>
      <c r="C85" s="186"/>
      <c r="D85" s="176"/>
      <c r="E85" s="40"/>
      <c r="F85" s="38"/>
      <c r="G85" s="38"/>
      <c r="H85" s="26"/>
      <c r="I85" s="42"/>
      <c r="J85" s="27"/>
      <c r="K85" s="10"/>
      <c r="L85" s="10"/>
    </row>
    <row r="86" spans="1:12" ht="13.5" customHeight="1" x14ac:dyDescent="0.25">
      <c r="A86" s="21"/>
      <c r="B86" s="38"/>
      <c r="C86" s="51"/>
      <c r="D86" s="77"/>
      <c r="E86" s="40"/>
      <c r="F86" s="38"/>
      <c r="G86" s="38"/>
      <c r="H86" s="26"/>
      <c r="I86" s="42"/>
      <c r="J86" s="27"/>
    </row>
    <row r="87" spans="1:12" ht="13.5" customHeight="1" x14ac:dyDescent="0.25">
      <c r="A87" s="138" t="s">
        <v>78</v>
      </c>
      <c r="B87" s="150"/>
      <c r="C87" s="126"/>
      <c r="D87" s="151"/>
      <c r="E87" s="40"/>
      <c r="F87" s="38"/>
      <c r="G87" s="38"/>
      <c r="H87" s="26"/>
      <c r="I87" s="42"/>
      <c r="J87" s="27"/>
    </row>
    <row r="88" spans="1:12" ht="13.5" customHeight="1" x14ac:dyDescent="0.25">
      <c r="A88" s="145"/>
      <c r="B88" s="146"/>
      <c r="C88" s="126">
        <v>87.5</v>
      </c>
      <c r="D88" s="151"/>
      <c r="E88" s="40"/>
      <c r="F88" s="38"/>
      <c r="G88" s="38"/>
      <c r="H88" s="26"/>
      <c r="I88" s="42"/>
      <c r="J88" s="27"/>
    </row>
    <row r="89" spans="1:12" ht="13.5" customHeight="1" x14ac:dyDescent="0.25">
      <c r="A89" s="145"/>
      <c r="B89" s="146"/>
      <c r="C89" s="126">
        <v>87.5</v>
      </c>
      <c r="D89" s="151"/>
      <c r="E89" s="40"/>
      <c r="F89" s="38"/>
      <c r="G89" s="38"/>
      <c r="H89" s="26"/>
      <c r="I89" s="42"/>
      <c r="J89" s="27"/>
    </row>
    <row r="90" spans="1:12" ht="13.5" customHeight="1" x14ac:dyDescent="0.25">
      <c r="A90" s="145"/>
      <c r="B90" s="146"/>
      <c r="C90" s="126">
        <v>87.5</v>
      </c>
      <c r="D90" s="151"/>
      <c r="E90" s="40"/>
      <c r="F90" s="38"/>
      <c r="G90" s="38"/>
      <c r="H90" s="26"/>
      <c r="I90" s="42"/>
      <c r="J90" s="27"/>
    </row>
    <row r="91" spans="1:12" ht="13.5" customHeight="1" x14ac:dyDescent="0.25">
      <c r="A91" s="145"/>
      <c r="B91" s="146"/>
      <c r="C91" s="126">
        <v>87.5</v>
      </c>
      <c r="D91" s="151"/>
      <c r="E91" s="40"/>
      <c r="F91" s="38"/>
      <c r="G91" s="38"/>
      <c r="H91" s="26"/>
      <c r="I91" s="42"/>
      <c r="J91" s="27"/>
    </row>
    <row r="92" spans="1:12" ht="13.5" customHeight="1" x14ac:dyDescent="0.25">
      <c r="A92" s="145"/>
      <c r="B92" s="146"/>
      <c r="C92" s="126">
        <v>87.5</v>
      </c>
      <c r="D92" s="151"/>
      <c r="E92" s="40"/>
      <c r="F92" s="38"/>
      <c r="G92" s="38"/>
      <c r="H92" s="26"/>
      <c r="I92" s="42"/>
      <c r="J92" s="27"/>
    </row>
    <row r="93" spans="1:12" ht="13.5" customHeight="1" x14ac:dyDescent="0.25">
      <c r="A93" s="145"/>
      <c r="B93" s="146"/>
      <c r="C93" s="126"/>
      <c r="D93" s="147">
        <f>SUM(C88:C93)</f>
        <v>437.5</v>
      </c>
      <c r="E93" s="40"/>
      <c r="F93" s="38"/>
      <c r="G93" s="38"/>
      <c r="H93" s="26"/>
      <c r="I93" s="42"/>
      <c r="J93" s="27"/>
    </row>
    <row r="94" spans="1:12" ht="13.5" customHeight="1" x14ac:dyDescent="0.25">
      <c r="A94" s="52"/>
      <c r="B94" s="38"/>
      <c r="C94" s="40"/>
      <c r="D94" s="53"/>
      <c r="E94" s="38"/>
      <c r="F94" s="38"/>
      <c r="G94" s="38"/>
      <c r="H94" s="26"/>
      <c r="I94" s="42"/>
      <c r="J94" s="27"/>
    </row>
    <row r="95" spans="1:12" ht="24" customHeight="1" x14ac:dyDescent="0.25">
      <c r="A95" s="138" t="s">
        <v>32</v>
      </c>
      <c r="B95" s="152"/>
      <c r="C95" s="153">
        <v>175</v>
      </c>
      <c r="D95" s="154">
        <f t="shared" ref="D95" si="2">C95</f>
        <v>175</v>
      </c>
      <c r="E95" s="25"/>
      <c r="F95" s="26"/>
      <c r="G95" s="26"/>
      <c r="H95" s="42"/>
      <c r="I95" s="43"/>
      <c r="J95" s="27"/>
    </row>
    <row r="96" spans="1:12" ht="13.5" customHeight="1" x14ac:dyDescent="0.25">
      <c r="A96" s="138" t="s">
        <v>8</v>
      </c>
      <c r="B96" s="152"/>
      <c r="C96" s="155"/>
      <c r="D96" s="154"/>
      <c r="E96" s="156"/>
      <c r="F96" s="157"/>
      <c r="G96" s="157"/>
      <c r="H96" s="158"/>
      <c r="I96" s="159"/>
      <c r="J96" s="27"/>
    </row>
    <row r="97" spans="1:10" ht="13.5" customHeight="1" x14ac:dyDescent="0.25">
      <c r="A97" s="145" t="s">
        <v>79</v>
      </c>
      <c r="B97" s="152"/>
      <c r="C97" s="155">
        <v>175</v>
      </c>
      <c r="D97" s="154"/>
      <c r="E97" s="156"/>
      <c r="F97" s="157"/>
      <c r="G97" s="157"/>
      <c r="H97" s="158"/>
      <c r="I97" s="159"/>
      <c r="J97" s="27"/>
    </row>
    <row r="98" spans="1:10" ht="13.5" customHeight="1" x14ac:dyDescent="0.25">
      <c r="A98" s="145"/>
      <c r="B98" s="152"/>
      <c r="C98" s="155">
        <v>175</v>
      </c>
      <c r="D98" s="154"/>
      <c r="E98" s="156"/>
      <c r="F98" s="157"/>
      <c r="G98" s="157"/>
      <c r="H98" s="158"/>
      <c r="I98" s="159"/>
      <c r="J98" s="27"/>
    </row>
    <row r="99" spans="1:10" ht="13.5" customHeight="1" x14ac:dyDescent="0.25">
      <c r="A99" s="145"/>
      <c r="B99" s="152"/>
      <c r="C99" s="155">
        <v>175</v>
      </c>
      <c r="D99" s="154"/>
      <c r="E99" s="156"/>
      <c r="F99" s="157"/>
      <c r="G99" s="157"/>
      <c r="H99" s="158"/>
      <c r="I99" s="159"/>
      <c r="J99" s="27"/>
    </row>
    <row r="100" spans="1:10" ht="13.5" customHeight="1" x14ac:dyDescent="0.25">
      <c r="A100" s="145" t="s">
        <v>80</v>
      </c>
      <c r="B100" s="152"/>
      <c r="C100" s="155">
        <v>175</v>
      </c>
      <c r="D100" s="154"/>
      <c r="E100" s="156"/>
      <c r="F100" s="157"/>
      <c r="G100" s="157"/>
      <c r="H100" s="158"/>
      <c r="I100" s="159"/>
      <c r="J100" s="27"/>
    </row>
    <row r="101" spans="1:10" ht="13.5" customHeight="1" x14ac:dyDescent="0.25">
      <c r="A101" s="145" t="s">
        <v>81</v>
      </c>
      <c r="B101" s="152"/>
      <c r="C101" s="155">
        <v>175</v>
      </c>
      <c r="D101" s="154"/>
      <c r="E101" s="156"/>
      <c r="F101" s="157"/>
      <c r="G101" s="157"/>
      <c r="H101" s="158"/>
      <c r="I101" s="159"/>
      <c r="J101" s="27"/>
    </row>
    <row r="102" spans="1:10" ht="13.5" customHeight="1" x14ac:dyDescent="0.25">
      <c r="A102" s="145"/>
      <c r="B102" s="152"/>
      <c r="C102" s="155">
        <v>175</v>
      </c>
      <c r="D102" s="154"/>
      <c r="E102" s="156"/>
      <c r="F102" s="157"/>
      <c r="G102" s="157"/>
      <c r="H102" s="158"/>
      <c r="I102" s="159"/>
      <c r="J102" s="27"/>
    </row>
    <row r="103" spans="1:10" ht="13.5" customHeight="1" x14ac:dyDescent="0.25">
      <c r="A103" s="145"/>
      <c r="B103" s="152"/>
      <c r="C103" s="155">
        <v>175</v>
      </c>
      <c r="D103" s="154"/>
      <c r="E103" s="156"/>
      <c r="F103" s="157"/>
      <c r="G103" s="157"/>
      <c r="H103" s="158"/>
      <c r="I103" s="159"/>
      <c r="J103" s="27"/>
    </row>
    <row r="104" spans="1:10" ht="13.5" customHeight="1" x14ac:dyDescent="0.25">
      <c r="A104" s="145"/>
      <c r="B104" s="152"/>
      <c r="C104" s="155">
        <v>175</v>
      </c>
      <c r="D104" s="154"/>
      <c r="E104" s="156"/>
      <c r="F104" s="157"/>
      <c r="G104" s="157"/>
      <c r="H104" s="158"/>
      <c r="I104" s="159"/>
      <c r="J104" s="27"/>
    </row>
    <row r="105" spans="1:10" ht="13.5" customHeight="1" x14ac:dyDescent="0.25">
      <c r="A105" s="145" t="s">
        <v>68</v>
      </c>
      <c r="B105" s="152"/>
      <c r="C105" s="155">
        <v>175</v>
      </c>
      <c r="D105" s="154"/>
      <c r="E105" s="156"/>
      <c r="F105" s="157"/>
      <c r="G105" s="157"/>
      <c r="H105" s="158"/>
      <c r="I105" s="159"/>
      <c r="J105" s="27"/>
    </row>
    <row r="106" spans="1:10" ht="13.5" customHeight="1" x14ac:dyDescent="0.25">
      <c r="A106" s="145"/>
      <c r="B106" s="152"/>
      <c r="C106" s="155">
        <v>175</v>
      </c>
      <c r="D106" s="154"/>
      <c r="E106" s="156"/>
      <c r="F106" s="157"/>
      <c r="G106" s="157"/>
      <c r="H106" s="158"/>
      <c r="I106" s="159"/>
      <c r="J106" s="27"/>
    </row>
    <row r="107" spans="1:10" ht="13.5" customHeight="1" x14ac:dyDescent="0.25">
      <c r="A107" s="145"/>
      <c r="B107" s="152"/>
      <c r="C107" s="155">
        <v>175</v>
      </c>
      <c r="D107" s="154"/>
      <c r="E107" s="156"/>
      <c r="F107" s="157"/>
      <c r="G107" s="157"/>
      <c r="H107" s="158"/>
      <c r="I107" s="159"/>
      <c r="J107" s="27"/>
    </row>
    <row r="108" spans="1:10" ht="13.5" customHeight="1" x14ac:dyDescent="0.25">
      <c r="A108" s="145"/>
      <c r="B108" s="152"/>
      <c r="C108" s="155">
        <v>175</v>
      </c>
      <c r="D108" s="154"/>
      <c r="E108" s="156"/>
      <c r="F108" s="157"/>
      <c r="G108" s="157"/>
      <c r="H108" s="158"/>
      <c r="I108" s="159"/>
      <c r="J108" s="27"/>
    </row>
    <row r="109" spans="1:10" ht="13.5" customHeight="1" x14ac:dyDescent="0.25">
      <c r="A109" s="145" t="s">
        <v>82</v>
      </c>
      <c r="B109" s="152"/>
      <c r="C109" s="155">
        <v>175</v>
      </c>
      <c r="D109" s="154"/>
      <c r="E109" s="156"/>
      <c r="F109" s="157"/>
      <c r="G109" s="157"/>
      <c r="H109" s="158"/>
      <c r="I109" s="159"/>
      <c r="J109" s="27"/>
    </row>
    <row r="110" spans="1:10" ht="13.5" customHeight="1" x14ac:dyDescent="0.25">
      <c r="A110" s="145"/>
      <c r="B110" s="152"/>
      <c r="C110" s="155">
        <v>175</v>
      </c>
      <c r="D110" s="154"/>
      <c r="E110" s="156"/>
      <c r="F110" s="157"/>
      <c r="G110" s="157"/>
      <c r="H110" s="158"/>
      <c r="I110" s="159"/>
      <c r="J110" s="27"/>
    </row>
    <row r="111" spans="1:10" ht="13.5" customHeight="1" x14ac:dyDescent="0.25">
      <c r="A111" s="145"/>
      <c r="B111" s="152"/>
      <c r="C111" s="155">
        <v>175</v>
      </c>
      <c r="D111" s="154"/>
      <c r="E111" s="156"/>
      <c r="F111" s="157"/>
      <c r="G111" s="157"/>
      <c r="H111" s="158"/>
      <c r="I111" s="159"/>
      <c r="J111" s="27"/>
    </row>
    <row r="112" spans="1:10" ht="13.5" customHeight="1" x14ac:dyDescent="0.25">
      <c r="A112" s="145"/>
      <c r="B112" s="152"/>
      <c r="C112" s="155"/>
      <c r="D112" s="154">
        <f>SUM(C97:C111)</f>
        <v>2625</v>
      </c>
      <c r="E112" s="156"/>
      <c r="F112" s="157"/>
      <c r="G112" s="157"/>
      <c r="H112" s="158"/>
      <c r="I112" s="159"/>
      <c r="J112" s="27"/>
    </row>
    <row r="113" spans="1:15" x14ac:dyDescent="0.25">
      <c r="A113" s="93" t="s">
        <v>67</v>
      </c>
      <c r="B113" s="188"/>
      <c r="C113" s="189"/>
      <c r="D113" s="216"/>
      <c r="E113" s="104"/>
      <c r="F113" s="58"/>
      <c r="G113" s="23"/>
      <c r="H113" s="57"/>
      <c r="I113" s="40"/>
      <c r="J113" s="75"/>
      <c r="K113" s="75"/>
      <c r="L113" s="75"/>
      <c r="M113" s="75"/>
      <c r="N113" s="75"/>
      <c r="O113" s="75"/>
    </row>
    <row r="114" spans="1:15" x14ac:dyDescent="0.25">
      <c r="A114" s="93"/>
      <c r="B114" s="217"/>
      <c r="C114" s="126">
        <v>262.5</v>
      </c>
      <c r="D114" s="216"/>
      <c r="E114" s="104"/>
      <c r="F114" s="58"/>
      <c r="G114" s="23"/>
      <c r="H114" s="57"/>
      <c r="I114" s="40"/>
      <c r="J114" s="75"/>
      <c r="K114" s="75"/>
      <c r="L114" s="75"/>
      <c r="M114" s="75"/>
      <c r="N114" s="75"/>
      <c r="O114" s="75"/>
    </row>
    <row r="115" spans="1:15" x14ac:dyDescent="0.25">
      <c r="A115" s="93"/>
      <c r="B115" s="217"/>
      <c r="C115" s="126">
        <v>262.5</v>
      </c>
      <c r="D115" s="216"/>
      <c r="E115" s="104"/>
      <c r="F115" s="58"/>
      <c r="G115" s="23"/>
      <c r="H115" s="57"/>
      <c r="I115" s="40"/>
      <c r="J115" s="75"/>
      <c r="K115" s="75"/>
      <c r="L115" s="75"/>
      <c r="M115" s="75"/>
      <c r="N115" s="75"/>
      <c r="O115" s="75"/>
    </row>
    <row r="116" spans="1:15" x14ac:dyDescent="0.25">
      <c r="A116" s="93"/>
      <c r="B116" s="217"/>
      <c r="C116" s="126">
        <v>262.5</v>
      </c>
      <c r="D116" s="216"/>
      <c r="E116" s="104"/>
      <c r="F116" s="58"/>
      <c r="G116" s="23"/>
      <c r="H116" s="57"/>
      <c r="I116" s="40"/>
      <c r="J116" s="75"/>
      <c r="K116" s="75"/>
      <c r="L116" s="75"/>
      <c r="M116" s="75"/>
      <c r="N116" s="75"/>
      <c r="O116" s="75"/>
    </row>
    <row r="117" spans="1:15" x14ac:dyDescent="0.25">
      <c r="A117" s="93"/>
      <c r="B117" s="217"/>
      <c r="C117" s="126">
        <v>262.5</v>
      </c>
      <c r="D117" s="216"/>
      <c r="E117" s="104"/>
      <c r="F117" s="58"/>
      <c r="G117" s="23"/>
      <c r="H117" s="57"/>
      <c r="I117" s="40"/>
      <c r="J117" s="75"/>
      <c r="K117" s="75"/>
      <c r="L117" s="75"/>
      <c r="M117" s="75"/>
      <c r="N117" s="75"/>
      <c r="O117" s="75"/>
    </row>
    <row r="118" spans="1:15" x14ac:dyDescent="0.25">
      <c r="A118" s="88"/>
      <c r="B118" s="188"/>
      <c r="C118" s="189"/>
      <c r="D118" s="216">
        <f>SUM(C114:C117)</f>
        <v>1050</v>
      </c>
      <c r="E118" s="104"/>
      <c r="F118" s="58"/>
      <c r="G118" s="23"/>
      <c r="H118" s="57"/>
      <c r="I118" s="40"/>
      <c r="J118" s="75"/>
      <c r="K118" s="75"/>
      <c r="L118" s="75"/>
      <c r="M118" s="75"/>
      <c r="N118" s="75"/>
      <c r="O118" s="75"/>
    </row>
    <row r="119" spans="1:15" x14ac:dyDescent="0.25">
      <c r="A119" s="86" t="s">
        <v>13</v>
      </c>
      <c r="B119" s="170" t="s">
        <v>83</v>
      </c>
      <c r="C119" s="190"/>
      <c r="D119" s="191"/>
      <c r="E119" s="104"/>
      <c r="F119" s="58"/>
      <c r="G119" s="28"/>
      <c r="H119" s="61"/>
      <c r="I119" s="61"/>
      <c r="J119" s="75"/>
      <c r="K119" s="75"/>
      <c r="L119" s="75"/>
      <c r="M119" s="75"/>
      <c r="N119" s="75"/>
      <c r="O119" s="75"/>
    </row>
    <row r="120" spans="1:15" x14ac:dyDescent="0.25">
      <c r="A120" s="88"/>
      <c r="B120" s="222"/>
      <c r="C120" s="223">
        <v>175</v>
      </c>
      <c r="D120" s="224"/>
      <c r="E120" s="104"/>
      <c r="F120" s="58"/>
      <c r="G120" s="28"/>
      <c r="H120" s="61"/>
      <c r="I120" s="61"/>
      <c r="J120" s="75"/>
      <c r="K120" s="75"/>
      <c r="L120" s="75"/>
      <c r="M120" s="75"/>
      <c r="N120" s="75"/>
      <c r="O120" s="75"/>
    </row>
    <row r="121" spans="1:15" x14ac:dyDescent="0.25">
      <c r="A121" s="88"/>
      <c r="B121" s="222"/>
      <c r="C121" s="223">
        <v>175</v>
      </c>
      <c r="D121" s="224"/>
      <c r="E121" s="104"/>
      <c r="F121" s="58"/>
      <c r="G121" s="28"/>
      <c r="H121" s="61"/>
      <c r="I121" s="61"/>
      <c r="J121" s="75"/>
      <c r="K121" s="75"/>
      <c r="L121" s="75"/>
      <c r="M121" s="75"/>
      <c r="N121" s="75"/>
      <c r="O121" s="75"/>
    </row>
    <row r="122" spans="1:15" x14ac:dyDescent="0.25">
      <c r="A122" s="88"/>
      <c r="B122" s="222"/>
      <c r="C122" s="223"/>
      <c r="D122" s="224">
        <f>SUM(C120:C121)</f>
        <v>350</v>
      </c>
      <c r="E122" s="104"/>
      <c r="F122" s="58"/>
      <c r="G122" s="28"/>
      <c r="H122" s="61"/>
      <c r="I122" s="61"/>
      <c r="J122" s="75"/>
      <c r="K122" s="75"/>
      <c r="L122" s="75"/>
      <c r="M122" s="75"/>
      <c r="N122" s="75"/>
      <c r="O122" s="75"/>
    </row>
    <row r="123" spans="1:15" ht="13.5" customHeight="1" x14ac:dyDescent="0.25">
      <c r="A123" s="225" t="s">
        <v>56</v>
      </c>
      <c r="B123" s="186"/>
      <c r="C123" s="187"/>
      <c r="D123" s="187">
        <v>700</v>
      </c>
      <c r="E123" s="156"/>
      <c r="F123" s="26"/>
      <c r="G123" s="26"/>
      <c r="H123" s="42"/>
      <c r="I123" s="43"/>
      <c r="J123" s="27"/>
    </row>
    <row r="124" spans="1:15" ht="13.5" customHeight="1" x14ac:dyDescent="0.25">
      <c r="A124" s="192" t="s">
        <v>1</v>
      </c>
      <c r="B124" s="193"/>
      <c r="C124" s="194"/>
      <c r="D124" s="149">
        <f>SUM(C52,F75,D78,D93,D95,D112,D118,D119,D122,D123)</f>
        <v>16837.5</v>
      </c>
      <c r="E124" s="156"/>
      <c r="F124" s="26"/>
      <c r="G124" s="26"/>
      <c r="H124" s="42"/>
      <c r="I124" s="43"/>
      <c r="J124" s="27"/>
    </row>
    <row r="125" spans="1:15" ht="13.5" customHeight="1" x14ac:dyDescent="0.25">
      <c r="A125" s="185"/>
      <c r="B125" s="186"/>
      <c r="C125" s="148"/>
      <c r="D125" s="148"/>
      <c r="E125" s="195"/>
      <c r="F125" s="56"/>
      <c r="G125" s="56"/>
      <c r="H125" s="70"/>
      <c r="I125" s="72"/>
      <c r="J125" s="27"/>
    </row>
    <row r="126" spans="1:15" ht="13.5" customHeight="1" x14ac:dyDescent="0.25">
      <c r="A126" s="148" t="s">
        <v>5</v>
      </c>
      <c r="B126" s="176"/>
      <c r="C126" s="148"/>
      <c r="D126" s="165">
        <f>(B45-D124)</f>
        <v>17326.510000000002</v>
      </c>
      <c r="E126" s="195"/>
      <c r="F126" s="56"/>
      <c r="G126" s="56"/>
      <c r="H126" s="69"/>
      <c r="I126" s="72"/>
      <c r="J126" s="74"/>
      <c r="K126" s="11"/>
    </row>
    <row r="127" spans="1:15" ht="13.5" customHeight="1" x14ac:dyDescent="0.25">
      <c r="A127" s="88"/>
      <c r="B127" s="88"/>
      <c r="C127" s="88"/>
      <c r="D127" s="88"/>
      <c r="E127" s="196"/>
      <c r="F127" s="23"/>
      <c r="G127" s="23"/>
      <c r="H127" s="57"/>
      <c r="I127" s="40"/>
      <c r="J127" s="40"/>
      <c r="K127" s="12"/>
    </row>
    <row r="128" spans="1:15" ht="13.5" customHeight="1" x14ac:dyDescent="0.25">
      <c r="A128" s="86" t="s">
        <v>37</v>
      </c>
      <c r="B128" s="87"/>
      <c r="C128" s="87"/>
      <c r="D128" s="96">
        <f>B45-D124</f>
        <v>17326.510000000002</v>
      </c>
      <c r="E128" s="196"/>
      <c r="F128" s="23"/>
      <c r="G128" s="23"/>
      <c r="H128" s="57"/>
      <c r="I128" s="40"/>
      <c r="J128" s="40"/>
      <c r="K128" s="12"/>
    </row>
    <row r="129" spans="1:11" ht="13.5" customHeight="1" x14ac:dyDescent="0.25">
      <c r="A129" s="88"/>
      <c r="B129" s="88"/>
      <c r="C129" s="88"/>
      <c r="D129" s="88"/>
      <c r="E129" s="196"/>
      <c r="F129" s="23"/>
      <c r="G129" s="23"/>
      <c r="H129" s="57"/>
      <c r="I129" s="40"/>
      <c r="J129" s="40"/>
      <c r="K129" s="12"/>
    </row>
    <row r="130" spans="1:11" ht="13.5" customHeight="1" x14ac:dyDescent="0.25">
      <c r="A130" s="162"/>
      <c r="B130" s="162"/>
      <c r="C130" s="88"/>
      <c r="D130" s="88"/>
      <c r="E130" s="196"/>
      <c r="F130" s="23"/>
      <c r="G130" s="23"/>
      <c r="H130" s="57"/>
      <c r="I130" s="40"/>
      <c r="J130" s="40"/>
      <c r="K130" s="12"/>
    </row>
    <row r="131" spans="1:11" ht="13.5" customHeight="1" x14ac:dyDescent="0.25">
      <c r="A131" s="21"/>
      <c r="B131" s="21"/>
      <c r="C131" s="20"/>
      <c r="D131" s="20"/>
      <c r="E131" s="22"/>
      <c r="F131" s="23"/>
      <c r="G131" s="23"/>
      <c r="H131" s="57"/>
      <c r="I131" s="40"/>
      <c r="J131" s="40"/>
      <c r="K131" s="12"/>
    </row>
    <row r="132" spans="1:11" ht="13.5" customHeight="1" x14ac:dyDescent="0.25">
      <c r="A132" s="20"/>
      <c r="B132" s="20"/>
      <c r="C132" s="20"/>
      <c r="D132" s="20"/>
      <c r="E132" s="22"/>
      <c r="F132" s="23"/>
      <c r="G132" s="23"/>
      <c r="H132" s="57"/>
      <c r="I132" s="40"/>
      <c r="J132" s="40"/>
      <c r="K132" s="12"/>
    </row>
    <row r="133" spans="1:11" ht="13.5" customHeight="1" x14ac:dyDescent="0.25">
      <c r="A133" s="20"/>
      <c r="B133" s="20"/>
      <c r="C133" s="20"/>
      <c r="D133" s="20"/>
      <c r="E133" s="22"/>
      <c r="F133" s="23"/>
      <c r="G133" s="23"/>
      <c r="H133" s="57"/>
      <c r="I133" s="40"/>
      <c r="J133" s="40"/>
      <c r="K133" s="12"/>
    </row>
    <row r="134" spans="1:11" ht="13.5" customHeight="1" x14ac:dyDescent="0.25">
      <c r="A134" s="20"/>
      <c r="B134" s="20"/>
      <c r="C134" s="20"/>
      <c r="D134" s="20"/>
      <c r="E134" s="22"/>
      <c r="F134" s="23"/>
      <c r="G134" s="23"/>
      <c r="H134" s="57"/>
      <c r="I134" s="40"/>
      <c r="J134" s="40"/>
      <c r="K134" s="12"/>
    </row>
    <row r="135" spans="1:11" ht="13.5" customHeight="1" x14ac:dyDescent="0.25">
      <c r="A135" s="16"/>
      <c r="B135" s="16"/>
      <c r="C135" s="16"/>
      <c r="D135" s="15"/>
      <c r="E135" s="18"/>
      <c r="F135" s="19"/>
      <c r="G135" s="19"/>
      <c r="H135" s="17"/>
      <c r="I135" s="14"/>
      <c r="J135" s="14"/>
      <c r="K135" s="12"/>
    </row>
    <row r="136" spans="1:11" ht="13.5" customHeight="1" x14ac:dyDescent="0.25">
      <c r="A136" s="16"/>
      <c r="B136" s="16"/>
      <c r="C136" s="16"/>
      <c r="D136" s="15"/>
      <c r="E136" s="18"/>
      <c r="F136" s="19"/>
      <c r="G136" s="19"/>
      <c r="H136" s="17"/>
      <c r="I136" s="14"/>
      <c r="J136" s="14"/>
      <c r="K136" s="12"/>
    </row>
    <row r="137" spans="1:11" ht="13.5" customHeight="1" x14ac:dyDescent="0.25">
      <c r="A137" s="16"/>
      <c r="B137" s="16"/>
      <c r="C137" s="16"/>
      <c r="D137" s="15"/>
      <c r="E137" s="18"/>
      <c r="F137" s="19"/>
      <c r="G137" s="19"/>
      <c r="H137" s="17"/>
      <c r="I137" s="14"/>
      <c r="J137" s="14"/>
      <c r="K137" s="12"/>
    </row>
    <row r="138" spans="1:11" ht="13.5" customHeight="1" x14ac:dyDescent="0.25">
      <c r="A138" s="16"/>
      <c r="B138" s="16"/>
      <c r="C138" s="16"/>
      <c r="D138" s="15"/>
      <c r="E138" s="18"/>
      <c r="F138" s="19"/>
      <c r="G138" s="19"/>
      <c r="H138" s="17"/>
      <c r="I138" s="14"/>
      <c r="J138" s="14"/>
      <c r="K138" s="12"/>
    </row>
    <row r="139" spans="1:11" ht="13.5" customHeight="1" x14ac:dyDescent="0.25">
      <c r="A139" s="16"/>
      <c r="B139" s="16"/>
      <c r="C139" s="16"/>
      <c r="D139" s="15"/>
      <c r="E139" s="18"/>
      <c r="F139" s="19"/>
      <c r="G139" s="19"/>
      <c r="H139" s="17"/>
      <c r="I139" s="14"/>
      <c r="J139" s="14"/>
      <c r="K139" s="12"/>
    </row>
  </sheetData>
  <mergeCells count="7">
    <mergeCell ref="A53:F53"/>
    <mergeCell ref="H47:J47"/>
    <mergeCell ref="A25:D25"/>
    <mergeCell ref="A47:A48"/>
    <mergeCell ref="B47:B48"/>
    <mergeCell ref="C47:C48"/>
    <mergeCell ref="C29:E29"/>
  </mergeCells>
  <phoneticPr fontId="11" type="noConversion"/>
  <printOptions gridLines="1"/>
  <pageMargins left="0.19685039370078741" right="0.19685039370078741" top="0.19685039370078741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E13" sqref="E13"/>
    </sheetView>
  </sheetViews>
  <sheetFormatPr defaultRowHeight="15" x14ac:dyDescent="0.25"/>
  <cols>
    <col min="1" max="1" width="36.7109375" style="1" customWidth="1"/>
    <col min="2" max="3" width="19.28515625" style="1" customWidth="1"/>
    <col min="4" max="4" width="13.140625" style="1" customWidth="1"/>
    <col min="5" max="5" width="11.42578125" style="1" customWidth="1"/>
    <col min="6" max="6" width="13.7109375" style="1" customWidth="1"/>
    <col min="7" max="7" width="12.140625" style="1" customWidth="1"/>
    <col min="8" max="8" width="12.140625" style="2" customWidth="1"/>
    <col min="9" max="9" width="9.7109375" style="2" customWidth="1"/>
    <col min="10" max="10" width="14.85546875" style="1" customWidth="1"/>
    <col min="11" max="11" width="11.5703125" style="1" customWidth="1"/>
  </cols>
  <sheetData>
    <row r="1" spans="1:17" ht="15.75" x14ac:dyDescent="0.25">
      <c r="A1" s="230" t="s">
        <v>0</v>
      </c>
      <c r="B1" s="230"/>
      <c r="C1" s="230"/>
      <c r="D1" s="231"/>
      <c r="E1" s="231"/>
      <c r="F1" s="231"/>
      <c r="G1" s="29"/>
      <c r="H1" s="30"/>
      <c r="I1" s="30"/>
      <c r="J1" s="29"/>
      <c r="K1" s="29"/>
      <c r="L1" s="75"/>
    </row>
    <row r="2" spans="1:17" x14ac:dyDescent="0.25">
      <c r="A2" s="163"/>
      <c r="B2" s="163"/>
      <c r="C2" s="163"/>
      <c r="D2" s="163"/>
      <c r="E2" s="163"/>
      <c r="F2" s="163"/>
      <c r="G2" s="29"/>
      <c r="H2" s="30"/>
      <c r="I2" s="30"/>
      <c r="J2" s="29"/>
      <c r="K2" s="29"/>
      <c r="L2" s="75"/>
      <c r="M2" s="75"/>
      <c r="N2" s="75"/>
      <c r="O2" s="75"/>
      <c r="P2" s="75"/>
    </row>
    <row r="3" spans="1:17" x14ac:dyDescent="0.25">
      <c r="A3" s="209" t="s">
        <v>37</v>
      </c>
      <c r="B3" s="209"/>
      <c r="C3" s="209"/>
      <c r="D3" s="96">
        <v>17326.509999999998</v>
      </c>
      <c r="E3" s="88"/>
      <c r="F3" s="162"/>
      <c r="G3" s="22"/>
      <c r="H3" s="23"/>
      <c r="I3" s="23"/>
      <c r="J3" s="57"/>
      <c r="K3" s="40"/>
      <c r="L3" s="75"/>
      <c r="M3" s="75"/>
      <c r="N3" s="75"/>
      <c r="O3" s="75"/>
      <c r="P3" s="75"/>
      <c r="Q3" s="75"/>
    </row>
    <row r="4" spans="1:17" x14ac:dyDescent="0.25">
      <c r="A4" s="20"/>
      <c r="B4" s="20"/>
      <c r="C4" s="20"/>
      <c r="D4" s="20"/>
      <c r="E4" s="20"/>
      <c r="F4" s="20"/>
      <c r="G4" s="22"/>
      <c r="H4" s="23"/>
      <c r="I4" s="23"/>
      <c r="J4" s="57"/>
      <c r="K4" s="40"/>
      <c r="L4" s="75"/>
      <c r="M4" s="75"/>
      <c r="N4" s="75"/>
      <c r="O4" s="75"/>
      <c r="P4" s="75"/>
      <c r="Q4" s="75"/>
    </row>
    <row r="5" spans="1:17" x14ac:dyDescent="0.25">
      <c r="A5" s="87" t="s">
        <v>57</v>
      </c>
      <c r="B5" s="210" t="s">
        <v>58</v>
      </c>
      <c r="C5" s="210" t="s">
        <v>59</v>
      </c>
      <c r="D5" s="100" t="s">
        <v>14</v>
      </c>
      <c r="E5" s="100" t="s">
        <v>15</v>
      </c>
      <c r="F5" s="100" t="s">
        <v>16</v>
      </c>
      <c r="G5" s="101" t="s">
        <v>18</v>
      </c>
      <c r="H5" s="102" t="s">
        <v>17</v>
      </c>
      <c r="I5" s="23"/>
      <c r="J5" s="57"/>
      <c r="K5" s="40"/>
      <c r="L5" s="75"/>
      <c r="M5" s="75"/>
      <c r="N5" s="75"/>
      <c r="O5" s="75"/>
      <c r="P5" s="75"/>
      <c r="Q5" s="75"/>
    </row>
    <row r="6" spans="1:17" ht="33.75" x14ac:dyDescent="0.25">
      <c r="A6" s="199" t="s">
        <v>86</v>
      </c>
      <c r="B6" s="212"/>
      <c r="C6" s="199" t="s">
        <v>87</v>
      </c>
      <c r="D6" s="87">
        <v>144</v>
      </c>
      <c r="E6" s="103">
        <v>17.5</v>
      </c>
      <c r="F6" s="103">
        <f>(D6*E6)</f>
        <v>2520</v>
      </c>
      <c r="G6" s="104">
        <f>F6</f>
        <v>2520</v>
      </c>
      <c r="H6" s="102">
        <f>D3-G6</f>
        <v>14806.509999999998</v>
      </c>
      <c r="I6" s="23"/>
      <c r="J6" s="57"/>
      <c r="K6" s="40"/>
      <c r="L6" s="75"/>
      <c r="M6" s="75"/>
      <c r="N6" s="75"/>
      <c r="O6" s="75"/>
      <c r="P6" s="75"/>
      <c r="Q6" s="75"/>
    </row>
    <row r="7" spans="1:17" x14ac:dyDescent="0.25">
      <c r="A7" s="199" t="s">
        <v>84</v>
      </c>
      <c r="B7" s="212"/>
      <c r="C7" s="199" t="s">
        <v>85</v>
      </c>
      <c r="D7" s="87">
        <v>116</v>
      </c>
      <c r="E7" s="103">
        <v>17.5</v>
      </c>
      <c r="F7" s="103">
        <f t="shared" ref="F7:F18" si="0">(D7*E7)</f>
        <v>2030</v>
      </c>
      <c r="G7" s="104">
        <f t="shared" ref="G7:G26" si="1">G6+F7</f>
        <v>4550</v>
      </c>
      <c r="H7" s="102">
        <f>D3-G7</f>
        <v>12776.509999999998</v>
      </c>
      <c r="I7" s="164"/>
      <c r="J7" s="165"/>
      <c r="K7" s="40"/>
      <c r="L7" s="75"/>
      <c r="M7" s="75"/>
      <c r="N7" s="75"/>
      <c r="O7" s="75"/>
      <c r="P7" s="75"/>
      <c r="Q7" s="75"/>
    </row>
    <row r="8" spans="1:17" x14ac:dyDescent="0.25">
      <c r="A8" s="199" t="s">
        <v>88</v>
      </c>
      <c r="B8" s="212"/>
      <c r="C8" s="199" t="s">
        <v>89</v>
      </c>
      <c r="D8" s="87">
        <v>200</v>
      </c>
      <c r="E8" s="103">
        <v>17.5</v>
      </c>
      <c r="F8" s="103">
        <f t="shared" si="0"/>
        <v>3500</v>
      </c>
      <c r="G8" s="104">
        <f t="shared" si="1"/>
        <v>8050</v>
      </c>
      <c r="H8" s="102">
        <f>D3-G8</f>
        <v>9276.5099999999984</v>
      </c>
      <c r="I8" s="164"/>
      <c r="J8" s="165"/>
      <c r="K8" s="40"/>
      <c r="L8" s="75"/>
      <c r="M8" s="75"/>
      <c r="N8" s="75"/>
      <c r="O8" s="75"/>
      <c r="P8" s="75"/>
      <c r="Q8" s="75"/>
    </row>
    <row r="9" spans="1:17" x14ac:dyDescent="0.25">
      <c r="A9" s="199" t="s">
        <v>90</v>
      </c>
      <c r="B9" s="212"/>
      <c r="C9" s="199" t="s">
        <v>91</v>
      </c>
      <c r="D9" s="87">
        <v>71</v>
      </c>
      <c r="E9" s="103">
        <v>17.5</v>
      </c>
      <c r="F9" s="103">
        <f t="shared" si="0"/>
        <v>1242.5</v>
      </c>
      <c r="G9" s="104">
        <f t="shared" si="1"/>
        <v>9292.5</v>
      </c>
      <c r="H9" s="102">
        <f>D3-G9</f>
        <v>8034.0099999999984</v>
      </c>
      <c r="I9" s="164"/>
      <c r="J9" s="165"/>
      <c r="K9" s="40"/>
      <c r="L9" s="75"/>
      <c r="M9" s="75"/>
      <c r="N9" s="75"/>
      <c r="O9" s="75"/>
      <c r="P9" s="75"/>
      <c r="Q9" s="75"/>
    </row>
    <row r="10" spans="1:17" x14ac:dyDescent="0.25">
      <c r="A10" s="199" t="s">
        <v>86</v>
      </c>
      <c r="B10" s="199"/>
      <c r="C10" s="199" t="s">
        <v>92</v>
      </c>
      <c r="D10" s="87">
        <v>50</v>
      </c>
      <c r="E10" s="103">
        <v>17.5</v>
      </c>
      <c r="F10" s="103">
        <f t="shared" si="0"/>
        <v>875</v>
      </c>
      <c r="G10" s="104">
        <f t="shared" si="1"/>
        <v>10167.5</v>
      </c>
      <c r="H10" s="102">
        <f>D3-G10</f>
        <v>7159.0099999999984</v>
      </c>
      <c r="I10" s="164"/>
      <c r="J10" s="165"/>
      <c r="K10" s="40"/>
      <c r="L10" s="75"/>
      <c r="M10" s="75"/>
      <c r="N10" s="75"/>
      <c r="O10" s="75"/>
      <c r="P10" s="75"/>
      <c r="Q10" s="75"/>
    </row>
    <row r="11" spans="1:17" x14ac:dyDescent="0.25">
      <c r="A11" s="199" t="s">
        <v>86</v>
      </c>
      <c r="B11" s="212"/>
      <c r="C11" s="199" t="s">
        <v>93</v>
      </c>
      <c r="D11" s="87">
        <v>125</v>
      </c>
      <c r="E11" s="103">
        <v>17.5</v>
      </c>
      <c r="F11" s="103">
        <f t="shared" si="0"/>
        <v>2187.5</v>
      </c>
      <c r="G11" s="104">
        <f>G10+F11</f>
        <v>12355</v>
      </c>
      <c r="H11" s="102">
        <f>D3-G11</f>
        <v>4971.5099999999984</v>
      </c>
      <c r="I11" s="164"/>
      <c r="J11" s="165"/>
      <c r="K11" s="40"/>
      <c r="L11" s="75"/>
      <c r="M11" s="75"/>
      <c r="N11" s="75"/>
      <c r="O11" s="75"/>
      <c r="P11" s="75"/>
      <c r="Q11" s="75"/>
    </row>
    <row r="12" spans="1:17" x14ac:dyDescent="0.25">
      <c r="A12" s="199" t="s">
        <v>94</v>
      </c>
      <c r="B12" s="212"/>
      <c r="C12" s="199"/>
      <c r="D12" s="87">
        <v>20</v>
      </c>
      <c r="E12" s="103">
        <v>35</v>
      </c>
      <c r="F12" s="103">
        <f t="shared" si="0"/>
        <v>700</v>
      </c>
      <c r="G12" s="104">
        <f t="shared" si="1"/>
        <v>13055</v>
      </c>
      <c r="H12" s="102">
        <f>D3-G12</f>
        <v>4271.5099999999984</v>
      </c>
      <c r="I12" s="164"/>
      <c r="J12" s="165"/>
      <c r="K12" s="40"/>
      <c r="L12" s="75"/>
      <c r="M12" s="75"/>
      <c r="N12" s="75"/>
      <c r="O12" s="75"/>
      <c r="P12" s="75"/>
      <c r="Q12" s="75"/>
    </row>
    <row r="13" spans="1:17" x14ac:dyDescent="0.25">
      <c r="A13" s="199" t="s">
        <v>99</v>
      </c>
      <c r="B13" s="212"/>
      <c r="C13" s="199" t="s">
        <v>91</v>
      </c>
      <c r="D13" s="87">
        <v>20</v>
      </c>
      <c r="E13" s="103">
        <v>17.5</v>
      </c>
      <c r="F13" s="103">
        <f t="shared" si="0"/>
        <v>350</v>
      </c>
      <c r="G13" s="104">
        <f t="shared" si="1"/>
        <v>13405</v>
      </c>
      <c r="H13" s="102">
        <f>D3-G13</f>
        <v>3921.5099999999984</v>
      </c>
      <c r="I13" s="164"/>
      <c r="J13" s="165"/>
      <c r="K13" s="40"/>
      <c r="L13" s="75"/>
      <c r="M13" s="75"/>
      <c r="N13" s="75"/>
      <c r="O13" s="75"/>
      <c r="P13" s="75"/>
      <c r="Q13" s="75"/>
    </row>
    <row r="14" spans="1:17" x14ac:dyDescent="0.25">
      <c r="A14" s="199" t="s">
        <v>100</v>
      </c>
      <c r="B14" s="212"/>
      <c r="C14" s="212" t="s">
        <v>101</v>
      </c>
      <c r="D14" s="87">
        <v>10</v>
      </c>
      <c r="E14" s="103">
        <v>17.5</v>
      </c>
      <c r="F14" s="103">
        <f t="shared" si="0"/>
        <v>175</v>
      </c>
      <c r="G14" s="104">
        <f t="shared" si="1"/>
        <v>13580</v>
      </c>
      <c r="H14" s="102">
        <f>D3-G14</f>
        <v>3746.5099999999984</v>
      </c>
      <c r="I14" s="164"/>
      <c r="J14" s="165"/>
      <c r="K14" s="40"/>
      <c r="L14" s="75"/>
      <c r="M14" s="75"/>
      <c r="N14" s="75"/>
      <c r="O14" s="75"/>
      <c r="P14" s="75"/>
      <c r="Q14" s="75"/>
    </row>
    <row r="15" spans="1:17" x14ac:dyDescent="0.25">
      <c r="A15" s="199" t="s">
        <v>102</v>
      </c>
      <c r="B15" s="212"/>
      <c r="C15" s="212" t="s">
        <v>101</v>
      </c>
      <c r="D15" s="87">
        <v>20</v>
      </c>
      <c r="E15" s="103">
        <v>17.5</v>
      </c>
      <c r="F15" s="103">
        <f t="shared" si="0"/>
        <v>350</v>
      </c>
      <c r="G15" s="104">
        <f t="shared" si="1"/>
        <v>13930</v>
      </c>
      <c r="H15" s="102">
        <f>D3-G15</f>
        <v>3396.5099999999984</v>
      </c>
      <c r="I15" s="164"/>
      <c r="J15" s="165"/>
      <c r="K15" s="40"/>
      <c r="L15" s="75"/>
      <c r="M15" s="75"/>
      <c r="N15" s="75"/>
      <c r="O15" s="75"/>
      <c r="P15" s="75"/>
      <c r="Q15" s="75"/>
    </row>
    <row r="16" spans="1:17" x14ac:dyDescent="0.25">
      <c r="A16" s="199" t="s">
        <v>103</v>
      </c>
      <c r="B16" s="212"/>
      <c r="C16" s="199" t="s">
        <v>104</v>
      </c>
      <c r="D16" s="87">
        <v>150</v>
      </c>
      <c r="E16" s="103">
        <v>17.5</v>
      </c>
      <c r="F16" s="103">
        <f t="shared" si="0"/>
        <v>2625</v>
      </c>
      <c r="G16" s="104">
        <f t="shared" si="1"/>
        <v>16555</v>
      </c>
      <c r="H16" s="102">
        <f>D3-G16</f>
        <v>771.5099999999984</v>
      </c>
      <c r="I16" s="164"/>
      <c r="J16" s="165"/>
      <c r="K16" s="40"/>
      <c r="L16" s="75"/>
      <c r="M16" s="75"/>
      <c r="N16" s="75"/>
      <c r="O16" s="75"/>
      <c r="P16" s="75"/>
      <c r="Q16" s="75"/>
    </row>
    <row r="17" spans="1:17" x14ac:dyDescent="0.25">
      <c r="A17" s="199" t="s">
        <v>95</v>
      </c>
      <c r="B17" s="212"/>
      <c r="C17" s="199" t="s">
        <v>96</v>
      </c>
      <c r="D17" s="87">
        <v>20</v>
      </c>
      <c r="E17" s="103">
        <v>17.5</v>
      </c>
      <c r="F17" s="103">
        <f t="shared" si="0"/>
        <v>350</v>
      </c>
      <c r="G17" s="104">
        <f t="shared" si="1"/>
        <v>16905</v>
      </c>
      <c r="H17" s="102">
        <f>D3-G17</f>
        <v>421.5099999999984</v>
      </c>
      <c r="I17" s="164"/>
      <c r="J17" s="165"/>
      <c r="K17" s="40"/>
      <c r="L17" s="75"/>
      <c r="M17" s="75"/>
      <c r="N17" s="75"/>
      <c r="O17" s="75"/>
      <c r="P17" s="75"/>
      <c r="Q17" s="75"/>
    </row>
    <row r="18" spans="1:17" x14ac:dyDescent="0.25">
      <c r="A18" s="199" t="s">
        <v>97</v>
      </c>
      <c r="B18" s="212"/>
      <c r="C18" s="199" t="s">
        <v>98</v>
      </c>
      <c r="D18" s="87">
        <v>8</v>
      </c>
      <c r="E18" s="103">
        <v>17.5</v>
      </c>
      <c r="F18" s="103">
        <f t="shared" si="0"/>
        <v>140</v>
      </c>
      <c r="G18" s="104">
        <f t="shared" si="1"/>
        <v>17045</v>
      </c>
      <c r="H18" s="102">
        <f>D3-G18</f>
        <v>281.5099999999984</v>
      </c>
      <c r="I18" s="164"/>
      <c r="J18" s="165"/>
      <c r="K18" s="40"/>
      <c r="L18" s="75"/>
      <c r="M18" s="75"/>
      <c r="N18" s="75"/>
      <c r="O18" s="75"/>
      <c r="P18" s="75"/>
      <c r="Q18" s="75"/>
    </row>
    <row r="19" spans="1:17" x14ac:dyDescent="0.25">
      <c r="A19" s="199"/>
      <c r="B19" s="199"/>
      <c r="C19" s="199"/>
      <c r="D19" s="87"/>
      <c r="E19" s="103"/>
      <c r="F19" s="103"/>
      <c r="G19" s="104">
        <f t="shared" si="1"/>
        <v>17045</v>
      </c>
      <c r="H19" s="102">
        <f>D3-G19</f>
        <v>281.5099999999984</v>
      </c>
      <c r="I19" s="164"/>
      <c r="J19" s="165"/>
      <c r="K19" s="40"/>
      <c r="L19" s="75"/>
      <c r="M19" s="75"/>
      <c r="N19" s="75"/>
      <c r="O19" s="75"/>
      <c r="P19" s="75"/>
      <c r="Q19" s="75"/>
    </row>
    <row r="20" spans="1:17" x14ac:dyDescent="0.25">
      <c r="A20" s="87"/>
      <c r="B20" s="211"/>
      <c r="C20" s="87"/>
      <c r="D20" s="87"/>
      <c r="E20" s="103"/>
      <c r="F20" s="103"/>
      <c r="G20" s="104">
        <f t="shared" si="1"/>
        <v>17045</v>
      </c>
      <c r="H20" s="102">
        <f>D3-G20</f>
        <v>281.5099999999984</v>
      </c>
      <c r="I20" s="164"/>
      <c r="J20" s="165"/>
      <c r="K20" s="40"/>
      <c r="L20" s="75"/>
      <c r="M20" s="75"/>
      <c r="N20" s="75"/>
      <c r="O20" s="75"/>
      <c r="P20" s="75"/>
      <c r="Q20" s="75"/>
    </row>
    <row r="21" spans="1:17" x14ac:dyDescent="0.25">
      <c r="A21" s="87"/>
      <c r="B21" s="211"/>
      <c r="C21" s="87"/>
      <c r="D21" s="87"/>
      <c r="E21" s="103"/>
      <c r="F21" s="103"/>
      <c r="G21" s="104">
        <f t="shared" si="1"/>
        <v>17045</v>
      </c>
      <c r="H21" s="102">
        <f>D3-G21</f>
        <v>281.5099999999984</v>
      </c>
      <c r="I21" s="164"/>
      <c r="J21" s="165"/>
      <c r="K21" s="40"/>
      <c r="L21" s="75"/>
      <c r="M21" s="75"/>
      <c r="N21" s="75"/>
      <c r="O21" s="75"/>
      <c r="P21" s="75"/>
      <c r="Q21" s="75"/>
    </row>
    <row r="22" spans="1:17" x14ac:dyDescent="0.25">
      <c r="A22" s="87"/>
      <c r="B22" s="211"/>
      <c r="C22" s="87"/>
      <c r="D22" s="87"/>
      <c r="E22" s="103"/>
      <c r="F22" s="103"/>
      <c r="G22" s="104">
        <f t="shared" si="1"/>
        <v>17045</v>
      </c>
      <c r="H22" s="102">
        <f>D3-G22</f>
        <v>281.5099999999984</v>
      </c>
      <c r="I22" s="164"/>
      <c r="J22" s="165"/>
      <c r="K22" s="40"/>
      <c r="L22" s="75"/>
      <c r="M22" s="75"/>
      <c r="N22" s="75"/>
      <c r="O22" s="75"/>
      <c r="P22" s="75"/>
      <c r="Q22" s="75"/>
    </row>
    <row r="23" spans="1:17" x14ac:dyDescent="0.25">
      <c r="A23" s="87"/>
      <c r="B23" s="211"/>
      <c r="C23" s="87"/>
      <c r="D23" s="87"/>
      <c r="E23" s="103"/>
      <c r="F23" s="103"/>
      <c r="G23" s="104">
        <f t="shared" si="1"/>
        <v>17045</v>
      </c>
      <c r="H23" s="102">
        <f>D3-G23</f>
        <v>281.5099999999984</v>
      </c>
      <c r="I23" s="164"/>
      <c r="J23" s="165"/>
      <c r="K23" s="40"/>
      <c r="L23" s="75"/>
      <c r="M23" s="75"/>
      <c r="N23" s="75"/>
      <c r="O23" s="75"/>
      <c r="P23" s="75"/>
      <c r="Q23" s="75"/>
    </row>
    <row r="24" spans="1:17" x14ac:dyDescent="0.25">
      <c r="A24" s="87"/>
      <c r="B24" s="211"/>
      <c r="C24" s="87"/>
      <c r="D24" s="87"/>
      <c r="E24" s="103"/>
      <c r="F24" s="103"/>
      <c r="G24" s="104">
        <f t="shared" si="1"/>
        <v>17045</v>
      </c>
      <c r="H24" s="102">
        <f>D3-G24</f>
        <v>281.5099999999984</v>
      </c>
      <c r="I24" s="164"/>
      <c r="J24" s="165"/>
      <c r="K24" s="40"/>
      <c r="L24" s="75"/>
      <c r="M24" s="75"/>
      <c r="N24" s="75"/>
      <c r="O24" s="75"/>
      <c r="P24" s="75"/>
      <c r="Q24" s="75"/>
    </row>
    <row r="25" spans="1:17" x14ac:dyDescent="0.25">
      <c r="A25" s="87"/>
      <c r="B25" s="211"/>
      <c r="C25" s="211"/>
      <c r="D25" s="87"/>
      <c r="E25" s="103"/>
      <c r="F25" s="103"/>
      <c r="G25" s="104">
        <f t="shared" si="1"/>
        <v>17045</v>
      </c>
      <c r="H25" s="102">
        <f>D3-G25</f>
        <v>281.5099999999984</v>
      </c>
      <c r="I25" s="164"/>
      <c r="J25" s="165"/>
      <c r="K25" s="40"/>
      <c r="L25" s="75"/>
      <c r="M25" s="75"/>
      <c r="N25" s="75"/>
      <c r="O25" s="75"/>
      <c r="P25" s="75"/>
      <c r="Q25" s="75"/>
    </row>
    <row r="26" spans="1:17" x14ac:dyDescent="0.25">
      <c r="A26" s="87"/>
      <c r="B26" s="87"/>
      <c r="C26" s="87"/>
      <c r="D26" s="87"/>
      <c r="E26" s="103"/>
      <c r="F26" s="103"/>
      <c r="G26" s="104">
        <f t="shared" si="1"/>
        <v>17045</v>
      </c>
      <c r="H26" s="102">
        <f>D3-G26</f>
        <v>281.5099999999984</v>
      </c>
      <c r="I26" s="164"/>
      <c r="J26" s="165"/>
      <c r="K26" s="40"/>
      <c r="L26" s="75"/>
      <c r="M26" s="75"/>
      <c r="N26" s="75"/>
      <c r="O26" s="75"/>
      <c r="P26" s="75"/>
      <c r="Q26" s="75"/>
    </row>
    <row r="27" spans="1:17" x14ac:dyDescent="0.25">
      <c r="A27" s="87"/>
      <c r="B27" s="87"/>
      <c r="C27" s="87"/>
      <c r="D27" s="87"/>
      <c r="E27" s="103"/>
      <c r="F27" s="96">
        <f>SUM(F6:F26)</f>
        <v>17045</v>
      </c>
      <c r="G27" s="104"/>
      <c r="H27" s="102"/>
      <c r="I27" s="164"/>
      <c r="J27" s="165"/>
      <c r="K27" s="40"/>
      <c r="L27" s="75"/>
      <c r="M27" s="75"/>
      <c r="N27" s="75"/>
      <c r="O27" s="75"/>
      <c r="P27" s="75"/>
      <c r="Q27" s="75"/>
    </row>
    <row r="28" spans="1:17" ht="15" customHeight="1" x14ac:dyDescent="0.25">
      <c r="A28" s="162"/>
      <c r="B28" s="162"/>
      <c r="C28" s="162"/>
      <c r="D28" s="162"/>
      <c r="E28" s="162"/>
      <c r="F28" s="162"/>
      <c r="G28" s="104"/>
      <c r="H28" s="102"/>
      <c r="I28" s="164"/>
      <c r="J28" s="165"/>
      <c r="K28" s="40"/>
      <c r="L28" s="75"/>
      <c r="M28" s="75"/>
      <c r="N28" s="75"/>
      <c r="O28" s="75"/>
      <c r="P28" s="75"/>
      <c r="Q28" s="75"/>
    </row>
    <row r="29" spans="1:17" x14ac:dyDescent="0.25">
      <c r="A29" s="20"/>
      <c r="B29" s="20"/>
      <c r="C29" s="20"/>
      <c r="D29" s="20"/>
      <c r="E29" s="60"/>
      <c r="F29" s="60"/>
      <c r="G29" s="59"/>
      <c r="H29" s="58"/>
      <c r="I29" s="23"/>
      <c r="J29" s="57"/>
      <c r="K29" s="40"/>
      <c r="L29" s="75"/>
      <c r="M29" s="75"/>
      <c r="N29" s="75"/>
      <c r="O29" s="75"/>
      <c r="P29" s="75"/>
      <c r="Q29" s="75"/>
    </row>
    <row r="30" spans="1:17" x14ac:dyDescent="0.25">
      <c r="A30" s="20"/>
      <c r="B30" s="20"/>
      <c r="C30" s="20"/>
      <c r="D30" s="20"/>
      <c r="E30" s="184"/>
      <c r="F30" s="60"/>
      <c r="G30" s="59"/>
      <c r="H30" s="58"/>
      <c r="I30" s="23"/>
      <c r="J30" s="57"/>
      <c r="K30" s="40"/>
      <c r="L30" s="75"/>
      <c r="M30" s="75"/>
      <c r="N30" s="75"/>
      <c r="O30" s="75"/>
      <c r="P30" s="75"/>
      <c r="Q30" s="75"/>
    </row>
    <row r="31" spans="1:17" x14ac:dyDescent="0.25">
      <c r="A31" s="94"/>
      <c r="B31" s="94"/>
      <c r="C31" s="94"/>
      <c r="D31" s="21"/>
      <c r="E31" s="21"/>
      <c r="F31" s="21"/>
      <c r="G31" s="21"/>
      <c r="H31" s="24"/>
      <c r="I31" s="24"/>
      <c r="J31" s="21"/>
      <c r="K31" s="21"/>
      <c r="L31" s="75"/>
      <c r="M31" s="75"/>
      <c r="N31" s="75"/>
      <c r="O31" s="75"/>
      <c r="P31" s="75"/>
    </row>
    <row r="32" spans="1:17" x14ac:dyDescent="0.25">
      <c r="A32" s="21"/>
      <c r="B32" s="21"/>
      <c r="C32" s="21"/>
      <c r="D32" s="21"/>
      <c r="E32" s="21"/>
      <c r="F32" s="21"/>
      <c r="G32" s="21"/>
      <c r="H32" s="24"/>
      <c r="I32" s="24"/>
      <c r="J32" s="21"/>
      <c r="K32" s="21"/>
      <c r="L32" s="75"/>
      <c r="M32" s="75"/>
      <c r="N32" s="75"/>
      <c r="O32" s="75"/>
      <c r="P32" s="75"/>
    </row>
    <row r="33" spans="1:17" x14ac:dyDescent="0.25">
      <c r="A33" s="21"/>
      <c r="B33" s="21"/>
      <c r="C33" s="21"/>
      <c r="D33" s="21"/>
      <c r="E33" s="21"/>
      <c r="F33" s="21"/>
      <c r="G33" s="21"/>
      <c r="H33" s="24"/>
      <c r="I33" s="24"/>
      <c r="J33" s="21"/>
      <c r="K33" s="21"/>
      <c r="L33" s="75"/>
      <c r="M33" s="75"/>
      <c r="N33" s="75"/>
      <c r="O33" s="75"/>
      <c r="P33" s="75"/>
      <c r="Q33" s="75"/>
    </row>
    <row r="34" spans="1:17" x14ac:dyDescent="0.25">
      <c r="A34" s="21"/>
      <c r="B34" s="21"/>
      <c r="C34" s="21"/>
      <c r="D34" s="21"/>
      <c r="E34" s="21"/>
      <c r="F34" s="62"/>
      <c r="G34" s="21"/>
      <c r="H34" s="24"/>
      <c r="I34" s="24"/>
      <c r="J34" s="21"/>
      <c r="K34" s="21"/>
      <c r="L34" s="75"/>
      <c r="M34" s="75"/>
      <c r="N34" s="75"/>
      <c r="O34" s="75"/>
      <c r="P34" s="75"/>
      <c r="Q34" s="75"/>
    </row>
    <row r="35" spans="1:17" x14ac:dyDescent="0.25">
      <c r="A35" s="21"/>
      <c r="B35" s="21"/>
      <c r="C35" s="21"/>
      <c r="D35" s="21"/>
      <c r="E35" s="21"/>
      <c r="F35" s="21"/>
      <c r="G35" s="21"/>
      <c r="H35" s="24"/>
      <c r="I35" s="24"/>
      <c r="J35" s="21"/>
      <c r="K35" s="21"/>
      <c r="L35" s="75"/>
      <c r="M35" s="75"/>
      <c r="N35" s="75"/>
      <c r="O35" s="75"/>
      <c r="P35" s="75"/>
      <c r="Q35" s="75"/>
    </row>
    <row r="36" spans="1:17" x14ac:dyDescent="0.25">
      <c r="A36" s="21"/>
      <c r="B36" s="21"/>
      <c r="C36" s="21"/>
      <c r="D36" s="21"/>
      <c r="E36" s="21"/>
      <c r="F36" s="21"/>
      <c r="G36" s="21"/>
      <c r="H36" s="24"/>
      <c r="I36" s="24"/>
      <c r="J36" s="21"/>
      <c r="K36" s="21"/>
      <c r="L36" s="75"/>
      <c r="M36" s="75"/>
      <c r="N36" s="75"/>
      <c r="O36" s="75"/>
      <c r="P36" s="75"/>
      <c r="Q36" s="75"/>
    </row>
    <row r="37" spans="1:17" x14ac:dyDescent="0.25">
      <c r="A37" s="21"/>
      <c r="B37" s="21"/>
      <c r="C37" s="21"/>
      <c r="D37" s="21"/>
      <c r="E37" s="21"/>
      <c r="F37" s="21"/>
      <c r="G37" s="21"/>
      <c r="H37" s="24"/>
      <c r="I37" s="24"/>
      <c r="J37" s="21"/>
      <c r="K37" s="21"/>
      <c r="L37" s="75"/>
      <c r="M37" s="75"/>
      <c r="N37" s="75"/>
      <c r="O37" s="75"/>
      <c r="P37" s="75"/>
    </row>
    <row r="38" spans="1:17" x14ac:dyDescent="0.25">
      <c r="A38" s="21"/>
      <c r="B38" s="21"/>
      <c r="C38" s="21"/>
      <c r="D38" s="21"/>
      <c r="E38" s="21"/>
      <c r="F38" s="21"/>
      <c r="G38" s="21"/>
      <c r="H38" s="24"/>
      <c r="I38" s="24"/>
      <c r="J38" s="21"/>
      <c r="K38" s="21"/>
      <c r="L38" s="75"/>
      <c r="M38" s="75"/>
      <c r="N38" s="75"/>
      <c r="O38" s="75"/>
      <c r="P38" s="75"/>
    </row>
    <row r="41" spans="1:17" x14ac:dyDescent="0.25">
      <c r="E41" s="1" t="s">
        <v>23</v>
      </c>
    </row>
  </sheetData>
  <mergeCells count="1">
    <mergeCell ref="A1:F1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workbookViewId="0">
      <selection activeCell="D14" sqref="D14"/>
    </sheetView>
  </sheetViews>
  <sheetFormatPr defaultRowHeight="15" x14ac:dyDescent="0.25"/>
  <cols>
    <col min="1" max="1" width="36.7109375" style="1" customWidth="1"/>
    <col min="2" max="2" width="14.85546875" style="1" customWidth="1"/>
    <col min="3" max="3" width="12.140625" style="1" customWidth="1"/>
    <col min="4" max="4" width="13.7109375" style="1" customWidth="1"/>
    <col min="5" max="5" width="12.140625" style="1" customWidth="1"/>
    <col min="6" max="7" width="9.7109375" style="2" customWidth="1"/>
    <col min="8" max="8" width="14.85546875" style="1" customWidth="1"/>
    <col min="9" max="9" width="11.5703125" style="1" customWidth="1"/>
    <col min="10" max="11" width="9.140625" style="1"/>
  </cols>
  <sheetData>
    <row r="1" spans="1:13" x14ac:dyDescent="0.25">
      <c r="A1" s="235" t="s">
        <v>10</v>
      </c>
      <c r="B1" s="236"/>
      <c r="C1" s="236"/>
      <c r="D1" s="237"/>
      <c r="E1" s="18"/>
      <c r="F1" s="19"/>
      <c r="G1" s="19"/>
      <c r="H1" s="17"/>
      <c r="I1" s="14"/>
      <c r="J1" s="14"/>
      <c r="K1" s="12"/>
    </row>
    <row r="2" spans="1:13" ht="9" customHeight="1" x14ac:dyDescent="0.25">
      <c r="A2" s="20"/>
      <c r="B2" s="20"/>
      <c r="C2" s="20"/>
      <c r="D2" s="20"/>
      <c r="E2" s="22"/>
      <c r="F2" s="23"/>
      <c r="G2" s="23"/>
      <c r="H2" s="57"/>
      <c r="I2" s="40"/>
      <c r="J2" s="40"/>
      <c r="K2" s="61"/>
      <c r="L2" s="75"/>
      <c r="M2" s="75"/>
    </row>
    <row r="3" spans="1:13" x14ac:dyDescent="0.25">
      <c r="A3" s="119" t="s">
        <v>7</v>
      </c>
      <c r="B3" s="120">
        <v>14228.42</v>
      </c>
      <c r="C3" s="20"/>
      <c r="D3" s="20"/>
      <c r="E3" s="22"/>
      <c r="F3" s="23"/>
      <c r="G3" s="23"/>
      <c r="H3" s="57"/>
      <c r="I3" s="40"/>
      <c r="J3" s="40"/>
      <c r="K3" s="61"/>
      <c r="L3" s="75"/>
      <c r="M3" s="75"/>
    </row>
    <row r="4" spans="1:13" x14ac:dyDescent="0.25">
      <c r="A4" s="117" t="s">
        <v>11</v>
      </c>
      <c r="B4" s="118">
        <v>2044.16</v>
      </c>
      <c r="C4" s="20"/>
      <c r="D4" s="20"/>
      <c r="E4" s="22"/>
      <c r="F4" s="23"/>
      <c r="G4" s="23"/>
      <c r="H4" s="57"/>
      <c r="I4" s="40"/>
      <c r="J4" s="40"/>
      <c r="K4" s="61"/>
      <c r="L4" s="75"/>
      <c r="M4" s="75"/>
    </row>
    <row r="5" spans="1:13" x14ac:dyDescent="0.25">
      <c r="A5" s="109"/>
      <c r="B5" s="121">
        <f>SUM(B3:B4)</f>
        <v>16272.58</v>
      </c>
      <c r="C5" s="20"/>
      <c r="D5" s="20"/>
      <c r="E5" s="22"/>
      <c r="F5" s="23"/>
      <c r="G5" s="23"/>
      <c r="H5" s="57"/>
      <c r="I5" s="40"/>
      <c r="J5" s="40"/>
      <c r="K5" s="61"/>
      <c r="L5" s="75"/>
      <c r="M5" s="75"/>
    </row>
    <row r="6" spans="1:13" x14ac:dyDescent="0.25">
      <c r="A6" s="33"/>
      <c r="B6" s="20"/>
      <c r="C6" s="20"/>
      <c r="D6" s="20"/>
      <c r="E6" s="22"/>
      <c r="F6" s="23"/>
      <c r="G6" s="23"/>
      <c r="H6" s="57"/>
      <c r="I6" s="40"/>
      <c r="J6" s="40"/>
      <c r="K6" s="61"/>
      <c r="L6" s="75"/>
      <c r="M6" s="75"/>
    </row>
    <row r="7" spans="1:13" x14ac:dyDescent="0.25">
      <c r="A7" s="238" t="s">
        <v>33</v>
      </c>
      <c r="B7" s="238"/>
      <c r="C7" s="238"/>
      <c r="D7" s="238"/>
      <c r="E7" s="238"/>
      <c r="F7" s="166"/>
      <c r="G7" s="167"/>
      <c r="H7" s="168"/>
      <c r="I7" s="168"/>
      <c r="J7" s="168"/>
      <c r="K7" s="21"/>
      <c r="L7" s="75"/>
      <c r="M7" s="75"/>
    </row>
    <row r="8" spans="1:13" ht="45" x14ac:dyDescent="0.25">
      <c r="A8" s="169"/>
      <c r="B8" s="170"/>
      <c r="C8" s="171" t="s">
        <v>38</v>
      </c>
      <c r="D8" s="171" t="s">
        <v>106</v>
      </c>
      <c r="E8" s="171"/>
      <c r="F8" s="171"/>
      <c r="G8" s="171" t="s">
        <v>19</v>
      </c>
      <c r="H8" s="171" t="s">
        <v>11</v>
      </c>
      <c r="I8" s="172" t="s">
        <v>1</v>
      </c>
      <c r="J8" s="168"/>
      <c r="K8" s="21"/>
      <c r="L8" s="110"/>
      <c r="M8" s="75"/>
    </row>
    <row r="9" spans="1:13" x14ac:dyDescent="0.25">
      <c r="A9" s="169"/>
      <c r="B9" s="170"/>
      <c r="C9" s="126">
        <v>2750</v>
      </c>
      <c r="D9" s="126">
        <v>2410</v>
      </c>
      <c r="E9" s="139"/>
      <c r="F9" s="171"/>
      <c r="G9" s="141">
        <f>SUM(C9:F9)</f>
        <v>5160</v>
      </c>
      <c r="H9" s="139">
        <v>340</v>
      </c>
      <c r="I9" s="173">
        <f>G9+H9</f>
        <v>5500</v>
      </c>
      <c r="J9" s="168"/>
      <c r="K9" s="21"/>
      <c r="L9" s="110"/>
      <c r="M9" s="75"/>
    </row>
    <row r="10" spans="1:13" ht="9.75" customHeight="1" x14ac:dyDescent="0.25">
      <c r="A10" s="38"/>
      <c r="B10" s="54"/>
      <c r="C10" s="54"/>
      <c r="D10" s="54"/>
      <c r="E10" s="54"/>
      <c r="F10" s="54"/>
      <c r="G10" s="54"/>
      <c r="H10" s="54"/>
      <c r="I10" s="95"/>
      <c r="J10" s="40"/>
      <c r="K10" s="110"/>
      <c r="L10" s="75"/>
      <c r="M10" s="75"/>
    </row>
    <row r="11" spans="1:13" x14ac:dyDescent="0.25">
      <c r="A11" s="239" t="s">
        <v>34</v>
      </c>
      <c r="B11" s="239"/>
      <c r="C11" s="239"/>
      <c r="D11" s="239"/>
      <c r="E11" s="239"/>
      <c r="F11" s="50"/>
      <c r="G11" s="50"/>
      <c r="H11" s="38"/>
      <c r="I11" s="38"/>
      <c r="J11" s="38"/>
      <c r="K11" s="110"/>
      <c r="L11" s="75"/>
      <c r="M11" s="75"/>
    </row>
    <row r="12" spans="1:13" ht="45" x14ac:dyDescent="0.25">
      <c r="A12" s="91"/>
      <c r="B12" s="170"/>
      <c r="C12" s="128" t="s">
        <v>105</v>
      </c>
      <c r="D12" s="128" t="s">
        <v>35</v>
      </c>
      <c r="E12" s="171" t="s">
        <v>36</v>
      </c>
      <c r="F12" s="128" t="s">
        <v>22</v>
      </c>
      <c r="G12" s="128" t="s">
        <v>20</v>
      </c>
      <c r="H12" s="171" t="s">
        <v>11</v>
      </c>
      <c r="I12" s="171" t="s">
        <v>1</v>
      </c>
      <c r="J12" s="38"/>
      <c r="K12" s="21"/>
      <c r="L12" s="75"/>
      <c r="M12" s="75"/>
    </row>
    <row r="13" spans="1:13" x14ac:dyDescent="0.25">
      <c r="A13" s="91"/>
      <c r="B13" s="170"/>
      <c r="C13" s="179">
        <v>2000</v>
      </c>
      <c r="D13" s="177">
        <v>2068.42</v>
      </c>
      <c r="E13" s="178">
        <v>4000</v>
      </c>
      <c r="F13" s="177">
        <v>1000</v>
      </c>
      <c r="G13" s="175">
        <f>SUM(C13:F13)</f>
        <v>9068.42</v>
      </c>
      <c r="H13" s="174">
        <v>1704.16</v>
      </c>
      <c r="I13" s="141">
        <f>G13+H13</f>
        <v>10772.58</v>
      </c>
      <c r="J13" s="38"/>
      <c r="K13" s="21"/>
      <c r="L13" s="75"/>
      <c r="M13" s="75"/>
    </row>
    <row r="14" spans="1:13" ht="9.75" customHeight="1" x14ac:dyDescent="0.25">
      <c r="A14" s="168"/>
      <c r="B14" s="168"/>
      <c r="C14" s="180"/>
      <c r="D14" s="180"/>
      <c r="E14" s="180"/>
      <c r="F14" s="167"/>
      <c r="G14" s="167"/>
      <c r="H14" s="180"/>
      <c r="I14" s="180"/>
      <c r="J14" s="40"/>
      <c r="K14" s="21"/>
      <c r="L14" s="75"/>
      <c r="M14" s="75"/>
    </row>
    <row r="15" spans="1:13" x14ac:dyDescent="0.25">
      <c r="A15" s="240" t="s">
        <v>12</v>
      </c>
      <c r="B15" s="241"/>
      <c r="C15" s="181">
        <f t="shared" ref="C15:I15" si="0">C9+C13</f>
        <v>4750</v>
      </c>
      <c r="D15" s="181">
        <f t="shared" si="0"/>
        <v>4478.42</v>
      </c>
      <c r="E15" s="181">
        <f t="shared" si="0"/>
        <v>4000</v>
      </c>
      <c r="F15" s="181">
        <f t="shared" si="0"/>
        <v>1000</v>
      </c>
      <c r="G15" s="181">
        <f t="shared" si="0"/>
        <v>14228.42</v>
      </c>
      <c r="H15" s="181">
        <f t="shared" si="0"/>
        <v>2044.16</v>
      </c>
      <c r="I15" s="181">
        <f t="shared" si="0"/>
        <v>16272.58</v>
      </c>
      <c r="J15" s="40"/>
      <c r="K15" s="21"/>
      <c r="L15" s="75"/>
      <c r="M15" s="75"/>
    </row>
    <row r="16" spans="1:13" x14ac:dyDescent="0.25">
      <c r="A16" s="182"/>
      <c r="B16" s="168"/>
      <c r="C16" s="168"/>
      <c r="D16" s="168"/>
      <c r="E16" s="168"/>
      <c r="F16" s="183"/>
      <c r="G16" s="183"/>
      <c r="H16" s="168"/>
      <c r="I16" s="168"/>
      <c r="J16" s="40"/>
      <c r="K16" s="21"/>
      <c r="L16" s="75"/>
      <c r="M16" s="75"/>
    </row>
    <row r="17" spans="1:13" x14ac:dyDescent="0.25">
      <c r="A17" s="111" t="s">
        <v>107</v>
      </c>
      <c r="B17" s="61"/>
      <c r="C17" s="61"/>
      <c r="D17" s="61"/>
      <c r="E17" s="61"/>
      <c r="F17" s="28"/>
      <c r="G17" s="28"/>
      <c r="H17" s="61"/>
      <c r="I17" s="61"/>
      <c r="J17" s="61"/>
      <c r="K17" s="21"/>
      <c r="L17" s="75"/>
      <c r="M17" s="75"/>
    </row>
    <row r="18" spans="1:13" x14ac:dyDescent="0.25">
      <c r="A18" s="112" t="s">
        <v>108</v>
      </c>
      <c r="B18" s="61"/>
      <c r="C18" s="61"/>
      <c r="D18" s="61"/>
      <c r="E18" s="61"/>
      <c r="F18" s="28"/>
      <c r="G18" s="28"/>
      <c r="H18" s="61"/>
      <c r="I18" s="61"/>
      <c r="J18" s="61"/>
      <c r="K18" s="21"/>
      <c r="L18" s="75"/>
      <c r="M18" s="75"/>
    </row>
    <row r="19" spans="1:13" x14ac:dyDescent="0.25">
      <c r="A19" s="61"/>
      <c r="B19" s="61"/>
      <c r="C19" s="61"/>
      <c r="D19" s="61"/>
      <c r="E19" s="61"/>
      <c r="F19" s="97"/>
      <c r="G19" s="28"/>
      <c r="H19" s="61"/>
      <c r="I19" s="61"/>
      <c r="J19" s="61"/>
    </row>
    <row r="20" spans="1:13" x14ac:dyDescent="0.25">
      <c r="A20" s="61"/>
      <c r="B20" s="61"/>
      <c r="C20" s="61"/>
      <c r="D20" s="61"/>
      <c r="E20" s="61"/>
      <c r="F20" s="97"/>
      <c r="G20" s="28"/>
      <c r="H20" s="61"/>
      <c r="I20" s="61"/>
      <c r="J20" s="61"/>
    </row>
    <row r="21" spans="1:13" x14ac:dyDescent="0.25">
      <c r="A21" s="61"/>
      <c r="B21" s="61"/>
      <c r="C21" s="61"/>
      <c r="D21" s="61"/>
      <c r="E21" s="61"/>
      <c r="F21" s="97"/>
      <c r="G21" s="28"/>
      <c r="H21" s="61"/>
      <c r="I21" s="61"/>
      <c r="J21" s="61"/>
    </row>
    <row r="22" spans="1:13" x14ac:dyDescent="0.25">
      <c r="F22" s="98"/>
    </row>
  </sheetData>
  <mergeCells count="4">
    <mergeCell ref="A1:D1"/>
    <mergeCell ref="A7:E7"/>
    <mergeCell ref="A11:E11"/>
    <mergeCell ref="A15:B15"/>
  </mergeCells>
  <phoneticPr fontId="11" type="noConversion"/>
  <pageMargins left="0.19685039370078741" right="0.19685039370078741" top="0.19685039370078741" bottom="0.19685039370078741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25" sqref="F25"/>
    </sheetView>
  </sheetViews>
  <sheetFormatPr defaultRowHeight="15" x14ac:dyDescent="0.25"/>
  <cols>
    <col min="2" max="2" width="12.85546875" customWidth="1"/>
    <col min="3" max="3" width="22.42578125" customWidth="1"/>
    <col min="5" max="5" width="38.5703125" customWidth="1"/>
  </cols>
  <sheetData>
    <row r="1" spans="1:5" x14ac:dyDescent="0.25">
      <c r="A1" s="226" t="s">
        <v>110</v>
      </c>
    </row>
    <row r="2" spans="1:5" x14ac:dyDescent="0.25">
      <c r="A2" s="226"/>
    </row>
    <row r="3" spans="1:5" s="226" customFormat="1" x14ac:dyDescent="0.25">
      <c r="A3" s="244" t="s">
        <v>114</v>
      </c>
      <c r="B3" s="244"/>
      <c r="C3" s="226" t="s">
        <v>115</v>
      </c>
      <c r="D3" s="245" t="s">
        <v>116</v>
      </c>
      <c r="E3" s="245"/>
    </row>
    <row r="4" spans="1:5" x14ac:dyDescent="0.25">
      <c r="A4" t="s">
        <v>111</v>
      </c>
      <c r="C4" s="243" t="s">
        <v>113</v>
      </c>
      <c r="D4" s="242" t="s">
        <v>120</v>
      </c>
      <c r="E4" s="242"/>
    </row>
    <row r="5" spans="1:5" x14ac:dyDescent="0.25">
      <c r="A5" t="s">
        <v>112</v>
      </c>
      <c r="C5" s="243"/>
      <c r="D5" s="242"/>
      <c r="E5" s="242"/>
    </row>
    <row r="6" spans="1:5" ht="28.5" customHeight="1" x14ac:dyDescent="0.25">
      <c r="A6" t="s">
        <v>117</v>
      </c>
      <c r="C6" s="227" t="s">
        <v>118</v>
      </c>
      <c r="D6" s="242" t="s">
        <v>124</v>
      </c>
      <c r="E6" s="242"/>
    </row>
    <row r="8" spans="1:5" ht="36.75" customHeight="1" x14ac:dyDescent="0.25">
      <c r="A8" t="s">
        <v>119</v>
      </c>
      <c r="C8" s="227" t="s">
        <v>118</v>
      </c>
      <c r="D8" s="242" t="s">
        <v>121</v>
      </c>
      <c r="E8" s="242"/>
    </row>
    <row r="9" spans="1:5" ht="44.25" customHeight="1" x14ac:dyDescent="0.25">
      <c r="A9" t="s">
        <v>122</v>
      </c>
      <c r="C9" s="227" t="s">
        <v>118</v>
      </c>
      <c r="D9" s="242" t="s">
        <v>123</v>
      </c>
      <c r="E9" s="242"/>
    </row>
    <row r="10" spans="1:5" ht="37.5" customHeight="1" x14ac:dyDescent="0.25">
      <c r="A10" t="s">
        <v>125</v>
      </c>
      <c r="D10" s="242" t="s">
        <v>126</v>
      </c>
      <c r="E10" s="242"/>
    </row>
  </sheetData>
  <mergeCells count="8">
    <mergeCell ref="D8:E8"/>
    <mergeCell ref="D9:E9"/>
    <mergeCell ref="D10:E10"/>
    <mergeCell ref="C4:C5"/>
    <mergeCell ref="A3:B3"/>
    <mergeCell ref="D3:E3"/>
    <mergeCell ref="D4:E5"/>
    <mergeCell ref="D6:E6"/>
  </mergeCells>
  <printOptions gridLines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calcolo DOCENTI</vt:lpstr>
      <vt:lpstr>ripartizione spese progetti </vt:lpstr>
      <vt:lpstr>calcolo ATA</vt:lpstr>
      <vt:lpstr>Contributo enti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utentePC8</dc:creator>
  <cp:lastModifiedBy>Utente</cp:lastModifiedBy>
  <cp:lastPrinted>2022-12-02T15:01:39Z</cp:lastPrinted>
  <dcterms:created xsi:type="dcterms:W3CDTF">2015-11-17T08:15:18Z</dcterms:created>
  <dcterms:modified xsi:type="dcterms:W3CDTF">2022-12-07T12:36:37Z</dcterms:modified>
</cp:coreProperties>
</file>