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A.S. 2014-15\CONTRATTAZIONE\contratto istituto 2020 - 2021\"/>
    </mc:Choice>
  </mc:AlternateContent>
  <bookViews>
    <workbookView xWindow="0" yWindow="0" windowWidth="19200" windowHeight="12885" tabRatio="875" firstSheet="7" activeTab="15"/>
  </bookViews>
  <sheets>
    <sheet name="A Costituzione fondo" sheetId="3" r:id="rId1"/>
    <sheet name="D2 funz strum" sheetId="2" r:id="rId2"/>
    <sheet name="istituto" sheetId="17" r:id="rId3"/>
    <sheet name="secondaria" sheetId="5" r:id="rId4"/>
    <sheet name="prim Cugg" sheetId="6" r:id="rId5"/>
    <sheet name="prim Bern" sheetId="7" r:id="rId6"/>
    <sheet name="infanzia" sheetId="4" r:id="rId7"/>
    <sheet name="B divis budget" sheetId="9" r:id="rId8"/>
    <sheet name="D1  - doc" sheetId="10" r:id="rId9"/>
    <sheet name=" DDI INNOVAZIONE" sheetId="22" r:id="rId10"/>
    <sheet name="Istituto Progetti" sheetId="20" r:id="rId11"/>
    <sheet name="Infanzia Pro" sheetId="8" r:id="rId12"/>
    <sheet name="primaria Pro" sheetId="18" r:id="rId13"/>
    <sheet name="secondaria Pro" sheetId="19" r:id="rId14"/>
    <sheet name="Ata valorizzazione=" sheetId="23" r:id="rId15"/>
    <sheet name="C1 FIS ATA" sheetId="11" r:id="rId16"/>
    <sheet name="C2 divis inca spec" sheetId="12" r:id="rId17"/>
    <sheet name="C3 Incar.specif.Assist." sheetId="13" r:id="rId18"/>
    <sheet name="C4 Incar. spec Coll.Scol." sheetId="14" r:id="rId19"/>
    <sheet name="proporzioni ordini scuola" sheetId="15" r:id="rId20"/>
  </sheets>
  <definedNames>
    <definedName name="_xlnm.Print_Area" localSheetId="15">'C1 FIS ATA'!$A$1:$H$56</definedName>
    <definedName name="_xlnm.Print_Area" localSheetId="18">'C4 Incar. spec Coll.Scol.'!$A$1:$J$39</definedName>
    <definedName name="_xlnm.Print_Area" localSheetId="8">'D1  - doc'!$A$2:$P$110</definedName>
    <definedName name="_xlnm.Print_Titles" localSheetId="11">'Infanzia Pro'!$B:$B</definedName>
    <definedName name="_xlnm.Print_Titles" localSheetId="10">'Istituto Progetti'!$B:$B</definedName>
    <definedName name="_xlnm.Print_Titles" localSheetId="12">'primaria Pro'!$B:$B</definedName>
    <definedName name="_xlnm.Print_Titles" localSheetId="13">'secondaria Pro'!$B:$B</definedName>
  </definedNames>
  <calcPr calcId="152511"/>
</workbook>
</file>

<file path=xl/calcChain.xml><?xml version="1.0" encoding="utf-8"?>
<calcChain xmlns="http://schemas.openxmlformats.org/spreadsheetml/2006/main">
  <c r="G36" i="11" l="1"/>
  <c r="F14" i="11"/>
  <c r="E3" i="11" l="1"/>
  <c r="C1" i="23" s="1"/>
  <c r="E2" i="11"/>
  <c r="E26" i="6"/>
  <c r="B19" i="9" l="1"/>
  <c r="B17" i="9"/>
  <c r="B15" i="9"/>
  <c r="B7" i="9"/>
  <c r="B6" i="9"/>
  <c r="H13" i="9" l="1"/>
  <c r="C31" i="23" l="1"/>
  <c r="J32" i="14" l="1"/>
  <c r="M15" i="3"/>
  <c r="M6" i="3"/>
  <c r="M23" i="3" s="1"/>
  <c r="I57" i="10" l="1"/>
  <c r="I56" i="10"/>
  <c r="C85" i="10"/>
  <c r="G85" i="10" s="1"/>
  <c r="I85" i="10" s="1"/>
  <c r="C74" i="10"/>
  <c r="G74" i="10" s="1"/>
  <c r="I74" i="10" s="1"/>
  <c r="G72" i="10"/>
  <c r="E72" i="10"/>
  <c r="G71" i="10"/>
  <c r="E71" i="10"/>
  <c r="G70" i="10"/>
  <c r="E70" i="10"/>
  <c r="G69" i="10"/>
  <c r="E69" i="10"/>
  <c r="G68" i="10"/>
  <c r="E68" i="10"/>
  <c r="G67" i="10"/>
  <c r="E67" i="10"/>
  <c r="G66" i="10"/>
  <c r="E66" i="10"/>
  <c r="G65" i="10"/>
  <c r="E65" i="10"/>
  <c r="G64" i="10"/>
  <c r="E64" i="10"/>
  <c r="I63" i="10" l="1"/>
  <c r="AE26" i="19" l="1"/>
  <c r="AF26" i="19" s="1"/>
  <c r="W5" i="18" l="1"/>
  <c r="W6" i="18"/>
  <c r="W7" i="18"/>
  <c r="W8" i="18"/>
  <c r="W9" i="18"/>
  <c r="W10" i="18"/>
  <c r="W11" i="18"/>
  <c r="W12" i="18"/>
  <c r="W13" i="18"/>
  <c r="W14" i="18"/>
  <c r="W15" i="18"/>
  <c r="W16" i="18"/>
  <c r="W4" i="18"/>
  <c r="E25" i="6"/>
  <c r="I23" i="17"/>
  <c r="J17" i="17"/>
  <c r="H16" i="17"/>
  <c r="R17" i="18" l="1"/>
  <c r="Q17" i="18"/>
  <c r="P17" i="18"/>
  <c r="O17" i="18"/>
  <c r="N17" i="18"/>
  <c r="M17" i="18"/>
  <c r="L17" i="18"/>
  <c r="K17" i="18"/>
  <c r="J17" i="18"/>
  <c r="I17" i="18"/>
  <c r="H17" i="18"/>
  <c r="G17" i="18"/>
  <c r="F17" i="18"/>
  <c r="E17" i="18"/>
  <c r="D17" i="18"/>
  <c r="C17" i="18"/>
  <c r="H11" i="8" l="1"/>
  <c r="G28" i="18"/>
  <c r="E28" i="18"/>
  <c r="E29" i="18" s="1"/>
  <c r="D28" i="18"/>
  <c r="C28" i="18"/>
  <c r="R28" i="18"/>
  <c r="Q28" i="18"/>
  <c r="P28" i="18"/>
  <c r="O28" i="18"/>
  <c r="N28" i="18"/>
  <c r="M28" i="18"/>
  <c r="L28" i="18"/>
  <c r="K28" i="18"/>
  <c r="J28" i="18"/>
  <c r="I28" i="18"/>
  <c r="H28" i="18"/>
  <c r="F28" i="18"/>
  <c r="J28" i="19" l="1"/>
  <c r="J42" i="19"/>
  <c r="P42" i="19"/>
  <c r="Y42" i="19"/>
  <c r="AA28" i="19"/>
  <c r="Y28" i="19"/>
  <c r="U24" i="19"/>
  <c r="V24" i="19" s="1"/>
  <c r="U21" i="19"/>
  <c r="V21" i="19" s="1"/>
  <c r="H24" i="8"/>
  <c r="I24" i="8" s="1"/>
  <c r="H23" i="8"/>
  <c r="I23" i="8" s="1"/>
  <c r="W27" i="18" l="1"/>
  <c r="X27" i="18" s="1"/>
  <c r="S27" i="18"/>
  <c r="T27" i="18" s="1"/>
  <c r="Y27" i="18" l="1"/>
  <c r="U27" i="19"/>
  <c r="V27" i="19" s="1"/>
  <c r="U25" i="19"/>
  <c r="V25" i="19" s="1"/>
  <c r="U23" i="19"/>
  <c r="V23" i="19" s="1"/>
  <c r="U22" i="19"/>
  <c r="V22" i="19" s="1"/>
  <c r="U20" i="19"/>
  <c r="V20" i="19" s="1"/>
  <c r="U19" i="19"/>
  <c r="V19" i="19" s="1"/>
  <c r="U18" i="19"/>
  <c r="V18" i="19" s="1"/>
  <c r="U17" i="19"/>
  <c r="V17" i="19" s="1"/>
  <c r="U16" i="19"/>
  <c r="U15" i="19"/>
  <c r="V15" i="19" s="1"/>
  <c r="U14" i="19"/>
  <c r="V14" i="19" s="1"/>
  <c r="U13" i="19"/>
  <c r="V13" i="19" s="1"/>
  <c r="U12" i="19"/>
  <c r="V12" i="19" s="1"/>
  <c r="U11" i="19"/>
  <c r="V11" i="19" s="1"/>
  <c r="U10" i="19"/>
  <c r="V10" i="19" s="1"/>
  <c r="U9" i="19"/>
  <c r="V9" i="19" s="1"/>
  <c r="U8" i="19"/>
  <c r="V8" i="19" s="1"/>
  <c r="U7" i="19"/>
  <c r="V7" i="19" s="1"/>
  <c r="U6" i="19"/>
  <c r="V6" i="19" s="1"/>
  <c r="U5" i="19"/>
  <c r="U4" i="19"/>
  <c r="U39" i="19"/>
  <c r="V39" i="19" s="1"/>
  <c r="V16" i="19"/>
  <c r="AE5" i="19"/>
  <c r="AF5" i="19" s="1"/>
  <c r="AE25" i="19"/>
  <c r="AF25" i="19" s="1"/>
  <c r="AE23" i="19"/>
  <c r="AF23" i="19" s="1"/>
  <c r="AE22" i="19"/>
  <c r="AF22" i="19" s="1"/>
  <c r="AE20" i="19"/>
  <c r="AF20" i="19" s="1"/>
  <c r="AE19" i="19"/>
  <c r="AF19" i="19" s="1"/>
  <c r="AE18" i="19"/>
  <c r="AF18" i="19" s="1"/>
  <c r="AE17" i="19"/>
  <c r="AF17" i="19" s="1"/>
  <c r="AE16" i="19"/>
  <c r="AF16" i="19" s="1"/>
  <c r="AE15" i="19"/>
  <c r="AF15" i="19" s="1"/>
  <c r="AE14" i="19"/>
  <c r="AF14" i="19" s="1"/>
  <c r="AE13" i="19"/>
  <c r="AF13" i="19" s="1"/>
  <c r="AE12" i="19"/>
  <c r="AF12" i="19" s="1"/>
  <c r="AE11" i="19"/>
  <c r="AF11" i="19" s="1"/>
  <c r="AE10" i="19"/>
  <c r="AF10" i="19" s="1"/>
  <c r="AE9" i="19"/>
  <c r="AF9" i="19" s="1"/>
  <c r="AE8" i="19"/>
  <c r="AF8" i="19" s="1"/>
  <c r="AE7" i="19"/>
  <c r="AF7" i="19" s="1"/>
  <c r="AE6" i="19"/>
  <c r="AF6" i="19" s="1"/>
  <c r="AE39" i="19"/>
  <c r="AF39" i="19" s="1"/>
  <c r="AE38" i="19"/>
  <c r="AF38" i="19" s="1"/>
  <c r="U38" i="19"/>
  <c r="V38" i="19" s="1"/>
  <c r="AE32" i="19"/>
  <c r="AF32" i="19" s="1"/>
  <c r="AE37" i="19"/>
  <c r="AF37" i="19" s="1"/>
  <c r="AE34" i="19"/>
  <c r="AF34" i="19" s="1"/>
  <c r="AG38" i="19" l="1"/>
  <c r="U28" i="19"/>
  <c r="V28" i="19" s="1"/>
  <c r="V5" i="19"/>
  <c r="AG39" i="19"/>
  <c r="AG9" i="19"/>
  <c r="AG13" i="19"/>
  <c r="AG17" i="19"/>
  <c r="AG20" i="19"/>
  <c r="AG22" i="19"/>
  <c r="AG6" i="19"/>
  <c r="AG11" i="19"/>
  <c r="AG15" i="19"/>
  <c r="AG19" i="19"/>
  <c r="AG23" i="19"/>
  <c r="AG25" i="19"/>
  <c r="F3" i="20"/>
  <c r="G3" i="20" s="1"/>
  <c r="F4" i="20"/>
  <c r="G4" i="20" s="1"/>
  <c r="I16" i="22" l="1"/>
  <c r="I7" i="22"/>
  <c r="G17" i="22"/>
  <c r="C17" i="22"/>
  <c r="F2" i="20" l="1"/>
  <c r="F5" i="20" l="1"/>
  <c r="C49" i="10" s="1"/>
  <c r="G2" i="20"/>
  <c r="G5" i="20" s="1"/>
  <c r="D49" i="10" s="1"/>
  <c r="G49" i="10" s="1"/>
  <c r="I49" i="10" s="1"/>
  <c r="B4" i="9" l="1"/>
  <c r="B3" i="9"/>
  <c r="B2" i="9"/>
  <c r="B11" i="9" s="1"/>
  <c r="C11" i="2"/>
  <c r="C3" i="2"/>
  <c r="C2" i="2"/>
  <c r="D31" i="23" l="1"/>
  <c r="H5" i="5"/>
  <c r="H12" i="5"/>
  <c r="J26" i="8" l="1"/>
  <c r="G2" i="10" l="1"/>
  <c r="K9" i="8"/>
  <c r="K10" i="8"/>
  <c r="K11" i="8"/>
  <c r="K12" i="8"/>
  <c r="K13" i="8"/>
  <c r="K14" i="8"/>
  <c r="K15" i="8"/>
  <c r="K16" i="8"/>
  <c r="K17" i="8"/>
  <c r="K18" i="8"/>
  <c r="K19" i="8"/>
  <c r="K20" i="8"/>
  <c r="K21" i="8"/>
  <c r="K22" i="8"/>
  <c r="K23" i="8"/>
  <c r="L23" i="8" s="1"/>
  <c r="M23" i="8" s="1"/>
  <c r="K24" i="8"/>
  <c r="L24" i="8" s="1"/>
  <c r="K25" i="8"/>
  <c r="L25" i="8" s="1"/>
  <c r="I58" i="10" l="1"/>
  <c r="S19" i="18"/>
  <c r="S20" i="18"/>
  <c r="S21" i="18"/>
  <c r="S22" i="18"/>
  <c r="S23" i="18"/>
  <c r="S24" i="18"/>
  <c r="S25" i="18"/>
  <c r="S26" i="18"/>
  <c r="S5" i="18"/>
  <c r="S6" i="18"/>
  <c r="S7" i="18"/>
  <c r="S8" i="18"/>
  <c r="S9" i="18"/>
  <c r="S10" i="18"/>
  <c r="S11" i="18"/>
  <c r="S12" i="18"/>
  <c r="S13" i="18"/>
  <c r="S14" i="18"/>
  <c r="S15" i="18"/>
  <c r="S16" i="18"/>
  <c r="S4" i="18"/>
  <c r="U31" i="19"/>
  <c r="U32" i="19"/>
  <c r="V32" i="19" s="1"/>
  <c r="AG32" i="19" s="1"/>
  <c r="U33" i="19"/>
  <c r="U34" i="19"/>
  <c r="V34" i="19" s="1"/>
  <c r="AG34" i="19" s="1"/>
  <c r="U35" i="19"/>
  <c r="U36" i="19"/>
  <c r="U37" i="19"/>
  <c r="V37" i="19" s="1"/>
  <c r="AG37" i="19" s="1"/>
  <c r="U40" i="19"/>
  <c r="U41" i="19"/>
  <c r="U30" i="19"/>
  <c r="AG7" i="19"/>
  <c r="AG8" i="19"/>
  <c r="AG10" i="19"/>
  <c r="AG12" i="19"/>
  <c r="AG14" i="19"/>
  <c r="AG16" i="19"/>
  <c r="AG18" i="19"/>
  <c r="AA42" i="19"/>
  <c r="AE27" i="19"/>
  <c r="AF27" i="19" s="1"/>
  <c r="AG27" i="19" s="1"/>
  <c r="W28" i="19"/>
  <c r="X28" i="19"/>
  <c r="Z28" i="19"/>
  <c r="AB28" i="19"/>
  <c r="AD28" i="19"/>
  <c r="D28" i="19"/>
  <c r="E28" i="19"/>
  <c r="F28" i="19"/>
  <c r="G28" i="19"/>
  <c r="H28" i="19"/>
  <c r="I28" i="19"/>
  <c r="K28" i="19"/>
  <c r="L28" i="19"/>
  <c r="M28" i="19"/>
  <c r="N28" i="19"/>
  <c r="O28" i="19"/>
  <c r="Q28" i="19"/>
  <c r="R28" i="19"/>
  <c r="S28" i="19"/>
  <c r="T28" i="19"/>
  <c r="C28" i="19"/>
  <c r="W42" i="19" l="1"/>
  <c r="X42" i="19"/>
  <c r="Z42" i="19"/>
  <c r="AB42" i="19"/>
  <c r="AD42" i="19"/>
  <c r="D42" i="19"/>
  <c r="E42" i="19"/>
  <c r="F42" i="19"/>
  <c r="G42" i="19"/>
  <c r="H42" i="19"/>
  <c r="I42" i="19"/>
  <c r="K42" i="19"/>
  <c r="L42" i="19"/>
  <c r="M42" i="19"/>
  <c r="N42" i="19"/>
  <c r="O42" i="19"/>
  <c r="Q42" i="19"/>
  <c r="R42" i="19"/>
  <c r="S42" i="19"/>
  <c r="T42" i="19"/>
  <c r="C42" i="19"/>
  <c r="AE30" i="19"/>
  <c r="AE31" i="19"/>
  <c r="AF31" i="19" s="1"/>
  <c r="AE33" i="19"/>
  <c r="AF33" i="19" s="1"/>
  <c r="AE35" i="19"/>
  <c r="AF35" i="19" s="1"/>
  <c r="AE36" i="19"/>
  <c r="AF36" i="19" s="1"/>
  <c r="AE40" i="19"/>
  <c r="AF40" i="19" s="1"/>
  <c r="AE41" i="19"/>
  <c r="AF41" i="19" s="1"/>
  <c r="AE4" i="19"/>
  <c r="AF4" i="19" s="1"/>
  <c r="V41" i="19"/>
  <c r="V40" i="19"/>
  <c r="V36" i="19"/>
  <c r="AG36" i="19" s="1"/>
  <c r="V35" i="19"/>
  <c r="V33" i="19"/>
  <c r="V31" i="19"/>
  <c r="V30" i="19"/>
  <c r="AG5" i="19"/>
  <c r="V4" i="19"/>
  <c r="W26" i="18"/>
  <c r="X26" i="18" s="1"/>
  <c r="T26" i="18"/>
  <c r="W25" i="18"/>
  <c r="X25" i="18" s="1"/>
  <c r="T25" i="18"/>
  <c r="W24" i="18"/>
  <c r="X24" i="18" s="1"/>
  <c r="T24" i="18"/>
  <c r="W23" i="18"/>
  <c r="X23" i="18" s="1"/>
  <c r="T23" i="18"/>
  <c r="W22" i="18"/>
  <c r="X22" i="18" s="1"/>
  <c r="T22" i="18"/>
  <c r="W21" i="18"/>
  <c r="X21" i="18" s="1"/>
  <c r="T21" i="18"/>
  <c r="W20" i="18"/>
  <c r="X20" i="18" s="1"/>
  <c r="T20" i="18"/>
  <c r="W19" i="18"/>
  <c r="X19" i="18" s="1"/>
  <c r="T19" i="18"/>
  <c r="X16" i="18"/>
  <c r="T16" i="18"/>
  <c r="X15" i="18"/>
  <c r="T15" i="18"/>
  <c r="X14" i="18"/>
  <c r="T14" i="18"/>
  <c r="X13" i="18"/>
  <c r="T13" i="18"/>
  <c r="X12" i="18"/>
  <c r="T12" i="18"/>
  <c r="X11" i="18"/>
  <c r="T11" i="18"/>
  <c r="X10" i="18"/>
  <c r="T10" i="18"/>
  <c r="X9" i="18"/>
  <c r="T9" i="18"/>
  <c r="X8" i="18"/>
  <c r="T8" i="18"/>
  <c r="X7" i="18"/>
  <c r="T7" i="18"/>
  <c r="T6" i="18"/>
  <c r="X5" i="18"/>
  <c r="T5" i="18"/>
  <c r="X4" i="18"/>
  <c r="AG35" i="19" l="1"/>
  <c r="AG40" i="19"/>
  <c r="U42" i="19"/>
  <c r="C47" i="10" s="1"/>
  <c r="AG41" i="19"/>
  <c r="AG33" i="19"/>
  <c r="AG31" i="19"/>
  <c r="C46" i="10"/>
  <c r="D46" i="10"/>
  <c r="AE28" i="19"/>
  <c r="E46" i="10" s="1"/>
  <c r="AE42" i="19"/>
  <c r="E47" i="10" s="1"/>
  <c r="V42" i="19"/>
  <c r="D47" i="10" s="1"/>
  <c r="AG4" i="19"/>
  <c r="AG28" i="19" s="1"/>
  <c r="AF28" i="19"/>
  <c r="F46" i="10" s="1"/>
  <c r="AF30" i="19"/>
  <c r="AF42" i="19" s="1"/>
  <c r="F47" i="10" s="1"/>
  <c r="Y23" i="18"/>
  <c r="Y10" i="18"/>
  <c r="Y11" i="18"/>
  <c r="Y20" i="18"/>
  <c r="Y7" i="18"/>
  <c r="Y15" i="18"/>
  <c r="Y5" i="18"/>
  <c r="Y21" i="18"/>
  <c r="Y26" i="18"/>
  <c r="Y14" i="18"/>
  <c r="Y19" i="18"/>
  <c r="Y25" i="18"/>
  <c r="Y9" i="18"/>
  <c r="Y12" i="18"/>
  <c r="X28" i="18"/>
  <c r="F42" i="10" s="1"/>
  <c r="W17" i="18"/>
  <c r="E41" i="10" s="1"/>
  <c r="Y13" i="18"/>
  <c r="Y16" i="18"/>
  <c r="Y22" i="18"/>
  <c r="W28" i="18"/>
  <c r="E42" i="10" s="1"/>
  <c r="T28" i="18"/>
  <c r="D42" i="10" s="1"/>
  <c r="X6" i="18"/>
  <c r="Y6" i="18" s="1"/>
  <c r="T4" i="18"/>
  <c r="S17" i="18"/>
  <c r="C41" i="10" s="1"/>
  <c r="Y8" i="18"/>
  <c r="S28" i="18"/>
  <c r="C42" i="10" s="1"/>
  <c r="Y24" i="18"/>
  <c r="G3" i="4"/>
  <c r="H20" i="17"/>
  <c r="J20" i="17" s="1"/>
  <c r="AG30" i="19" l="1"/>
  <c r="AG42" i="19" s="1"/>
  <c r="X17" i="18"/>
  <c r="F41" i="10" s="1"/>
  <c r="Y28" i="18"/>
  <c r="Y4" i="18"/>
  <c r="Y17" i="18" s="1"/>
  <c r="T17" i="18"/>
  <c r="D41" i="10" s="1"/>
  <c r="C6" i="2" l="1"/>
  <c r="E7" i="2"/>
  <c r="E8" i="2"/>
  <c r="H3" i="17" l="1"/>
  <c r="J3" i="17" s="1"/>
  <c r="H4" i="17"/>
  <c r="J4" i="17" s="1"/>
  <c r="H5" i="17"/>
  <c r="H13" i="17"/>
  <c r="J13" i="17" s="1"/>
  <c r="H14" i="17"/>
  <c r="J14" i="17" s="1"/>
  <c r="H15" i="17"/>
  <c r="J15" i="17" s="1"/>
  <c r="J16" i="17"/>
  <c r="E19" i="17"/>
  <c r="H19" i="17" s="1"/>
  <c r="J19" i="17" s="1"/>
  <c r="C8" i="10"/>
  <c r="K23" i="17"/>
  <c r="J5" i="17" l="1"/>
  <c r="J23" i="17" s="1"/>
  <c r="H23" i="17"/>
  <c r="C7" i="10" s="1"/>
  <c r="J34" i="14" l="1"/>
  <c r="J35" i="14" l="1"/>
  <c r="B31" i="12" l="1"/>
  <c r="E9" i="11"/>
  <c r="G12" i="11" s="1"/>
  <c r="E8" i="11"/>
  <c r="E12" i="11" s="1"/>
  <c r="F12" i="11" l="1"/>
  <c r="C32" i="12"/>
  <c r="K36" i="14" s="1"/>
  <c r="C31" i="12"/>
  <c r="H25" i="8" l="1"/>
  <c r="I25" i="8" s="1"/>
  <c r="M24" i="8" l="1"/>
  <c r="M25" i="8"/>
  <c r="H3" i="5" l="1"/>
  <c r="H4" i="5"/>
  <c r="H6" i="5"/>
  <c r="H7" i="5"/>
  <c r="H8" i="5"/>
  <c r="H9" i="5"/>
  <c r="H10" i="5"/>
  <c r="H11" i="5"/>
  <c r="H2" i="5"/>
  <c r="E3" i="6"/>
  <c r="E4" i="6"/>
  <c r="E5" i="6"/>
  <c r="E6" i="6"/>
  <c r="E7" i="6"/>
  <c r="K4" i="8" l="1"/>
  <c r="K5" i="8"/>
  <c r="C10" i="2" l="1"/>
  <c r="C9" i="2"/>
  <c r="C5" i="2"/>
  <c r="C13" i="2" l="1"/>
  <c r="Q29" i="3"/>
  <c r="E24" i="6" l="1"/>
  <c r="G7" i="4"/>
  <c r="L22" i="8" l="1"/>
  <c r="H22" i="8"/>
  <c r="I22" i="8" s="1"/>
  <c r="L21" i="8"/>
  <c r="H21" i="8"/>
  <c r="I21" i="8" s="1"/>
  <c r="L20" i="8"/>
  <c r="H20" i="8"/>
  <c r="I20" i="8" s="1"/>
  <c r="L19" i="8"/>
  <c r="H19" i="8"/>
  <c r="I19" i="8" s="1"/>
  <c r="L18" i="8"/>
  <c r="H18" i="8"/>
  <c r="I18" i="8" s="1"/>
  <c r="L17" i="8"/>
  <c r="H17" i="8"/>
  <c r="I17" i="8" s="1"/>
  <c r="L16" i="8"/>
  <c r="H16" i="8"/>
  <c r="I16" i="8" s="1"/>
  <c r="L15" i="8"/>
  <c r="H15" i="8"/>
  <c r="I15" i="8" s="1"/>
  <c r="L14" i="8"/>
  <c r="H14" i="8"/>
  <c r="I14" i="8" s="1"/>
  <c r="L13" i="8"/>
  <c r="H13" i="8"/>
  <c r="I13" i="8" s="1"/>
  <c r="L12" i="8"/>
  <c r="H12" i="8"/>
  <c r="I12" i="8" s="1"/>
  <c r="L11" i="8"/>
  <c r="I11" i="8"/>
  <c r="L10" i="8"/>
  <c r="H10" i="8"/>
  <c r="I10" i="8" s="1"/>
  <c r="L9" i="8"/>
  <c r="H9" i="8"/>
  <c r="I9" i="8" s="1"/>
  <c r="H8" i="8"/>
  <c r="L5" i="8"/>
  <c r="H5" i="8"/>
  <c r="I5" i="8" s="1"/>
  <c r="H4" i="8"/>
  <c r="H6" i="8" l="1"/>
  <c r="H26" i="8"/>
  <c r="I8" i="8"/>
  <c r="I4" i="8"/>
  <c r="M10" i="8"/>
  <c r="M12" i="8"/>
  <c r="M14" i="8"/>
  <c r="M16" i="8"/>
  <c r="M18" i="8"/>
  <c r="M20" i="8"/>
  <c r="M5" i="8"/>
  <c r="M9" i="8"/>
  <c r="M11" i="8"/>
  <c r="M13" i="8"/>
  <c r="M15" i="8"/>
  <c r="M17" i="8"/>
  <c r="M19" i="8"/>
  <c r="M21" i="8"/>
  <c r="M22" i="8"/>
  <c r="I6" i="8" l="1"/>
  <c r="I26" i="8"/>
  <c r="K8" i="8"/>
  <c r="K26" i="8" s="1"/>
  <c r="C38" i="10"/>
  <c r="D38" i="10" l="1"/>
  <c r="L8" i="8"/>
  <c r="L26" i="8" s="1"/>
  <c r="K6" i="8"/>
  <c r="L4" i="8"/>
  <c r="C4" i="2"/>
  <c r="C14" i="2" s="1"/>
  <c r="L6" i="8" l="1"/>
  <c r="M4" i="8"/>
  <c r="M6" i="8" s="1"/>
  <c r="M8" i="8"/>
  <c r="M26" i="8" s="1"/>
  <c r="E38" i="10"/>
  <c r="L29" i="3"/>
  <c r="G22" i="3"/>
  <c r="H22" i="3" s="1"/>
  <c r="G14" i="3"/>
  <c r="H14" i="3" s="1"/>
  <c r="G12" i="3"/>
  <c r="H12" i="3" s="1"/>
  <c r="G10" i="3"/>
  <c r="H10" i="3" s="1"/>
  <c r="G4" i="3"/>
  <c r="H4" i="3" s="1"/>
  <c r="F38" i="10" l="1"/>
  <c r="G4" i="4" l="1"/>
  <c r="G5" i="4"/>
  <c r="G6" i="4"/>
  <c r="G8" i="4"/>
  <c r="G9" i="4"/>
  <c r="C2" i="15" l="1"/>
  <c r="C4" i="15" s="1"/>
  <c r="J11" i="15"/>
  <c r="G4" i="15"/>
  <c r="H2" i="15" s="1"/>
  <c r="E4" i="15"/>
  <c r="F2" i="15" s="1"/>
  <c r="I3" i="15"/>
  <c r="I2" i="15" l="1"/>
  <c r="I4" i="15" s="1"/>
  <c r="H4" i="15" s="1"/>
  <c r="J15" i="15"/>
  <c r="H3" i="15"/>
  <c r="F3" i="15"/>
  <c r="F4" i="15" l="1"/>
  <c r="D4" i="15"/>
  <c r="J4" i="15" l="1"/>
  <c r="G47" i="10" l="1"/>
  <c r="G46" i="10"/>
  <c r="G42" i="10"/>
  <c r="G41" i="10"/>
  <c r="G38" i="10"/>
  <c r="I38" i="10" s="1"/>
  <c r="C35" i="10"/>
  <c r="D35" i="10" s="1"/>
  <c r="D34" i="10"/>
  <c r="D33" i="10"/>
  <c r="C17" i="10"/>
  <c r="C16" i="10"/>
  <c r="C15" i="10"/>
  <c r="C14" i="10"/>
  <c r="C13" i="10"/>
  <c r="C12" i="10"/>
  <c r="I5" i="10"/>
  <c r="G19" i="10" l="1"/>
  <c r="I10" i="10" s="1"/>
  <c r="C51" i="10"/>
  <c r="I45" i="10"/>
  <c r="I40" i="10"/>
  <c r="E51" i="10"/>
  <c r="G35" i="10"/>
  <c r="I32" i="10"/>
  <c r="J37" i="10" l="1"/>
  <c r="E4" i="11" l="1"/>
  <c r="E6" i="11" l="1"/>
  <c r="E13" i="11" s="1"/>
  <c r="G6" i="11"/>
  <c r="G13" i="11" s="1"/>
  <c r="E4" i="7"/>
  <c r="E5" i="7"/>
  <c r="E6" i="7"/>
  <c r="E3" i="7"/>
  <c r="E11" i="7" l="1"/>
  <c r="F13" i="11"/>
  <c r="E39" i="11"/>
  <c r="G10" i="4"/>
  <c r="E2" i="6"/>
  <c r="E28" i="6" s="1"/>
  <c r="C27" i="10" s="1"/>
  <c r="E43" i="11" l="1"/>
  <c r="E41" i="11"/>
  <c r="E42" i="11"/>
  <c r="D27" i="10"/>
  <c r="H31" i="5"/>
  <c r="C28" i="10" s="1"/>
  <c r="F47" i="11" l="1"/>
  <c r="E49" i="11"/>
  <c r="C26" i="10"/>
  <c r="D26" i="10" s="1"/>
  <c r="D28" i="10"/>
  <c r="G12" i="4"/>
  <c r="C25" i="10" l="1"/>
  <c r="D25" i="10" s="1"/>
  <c r="D8" i="10"/>
  <c r="G8" i="10" s="1"/>
  <c r="D7" i="10"/>
  <c r="G7" i="10" s="1"/>
  <c r="C30" i="10" l="1"/>
  <c r="D30" i="10" s="1"/>
  <c r="G30" i="10" s="1"/>
  <c r="G102" i="10" s="1"/>
  <c r="G104" i="10" s="1"/>
  <c r="H58" i="10" s="1"/>
  <c r="I7" i="10"/>
  <c r="I24" i="10" l="1"/>
  <c r="I102" i="10" s="1"/>
  <c r="J36" i="14" l="1"/>
  <c r="J37" i="14" s="1"/>
</calcChain>
</file>

<file path=xl/sharedStrings.xml><?xml version="1.0" encoding="utf-8"?>
<sst xmlns="http://schemas.openxmlformats.org/spreadsheetml/2006/main" count="960" uniqueCount="588">
  <si>
    <t>Allegato  A</t>
  </si>
  <si>
    <t>Allegato A</t>
  </si>
  <si>
    <t>ANNO SCOLASTICO 2014/2015</t>
  </si>
  <si>
    <t>ANNO SCOLASTICO 2020/2021</t>
  </si>
  <si>
    <t>Comunicazione del MIUR prot. n. 7077 del 25 settembre 2014 - Risorse disponibili periodo Settembre - Dicembre 2014</t>
  </si>
  <si>
    <t>Periodo Gennaio - Agosto 2015 calcolato sulla base della comunicazione del MIUR prot. n. 7077 del 25 settembre 2014</t>
  </si>
  <si>
    <t>Tot. A.s.</t>
  </si>
  <si>
    <t>Comunicazione del MI Nota prot. n. 23072 del 30 settembre 2020</t>
  </si>
  <si>
    <t>Assegnazione FIS 2014/2015</t>
  </si>
  <si>
    <t>Assegnazione FIS 2019/2020 vincoli di cui all’articolo 40, comma 5 del CCNL del 19/04/2018</t>
  </si>
  <si>
    <t>economie 2013/2014</t>
  </si>
  <si>
    <t>economie docenti 2019/2020</t>
  </si>
  <si>
    <t xml:space="preserve"> </t>
  </si>
  <si>
    <t>economie Ata 2019/2020</t>
  </si>
  <si>
    <t>la valorizzazione del personale scolastico</t>
  </si>
  <si>
    <t>Tali risorse, ai sensi della legge 27 dicembre 2019, n. 160 comma 249, sono utilizzate dalla
contrattazione integrativa per retribuire e valorizzare le attività e gli impegni svolti dal personale scolastico, secondo quanto previsto dall’art. 88 CCNL 29 novembre 2007</t>
  </si>
  <si>
    <t>Funzioni strumentali 2014/2015</t>
  </si>
  <si>
    <t>funzioni strumentali</t>
  </si>
  <si>
    <t>economie aa. pp.</t>
  </si>
  <si>
    <t>Incarichi specifici 2014/2015</t>
  </si>
  <si>
    <t>Incarichi specifici</t>
  </si>
  <si>
    <t>economia 2013/14-assist. amm.vi</t>
  </si>
  <si>
    <t>Ore eccedenti 2014/2015</t>
  </si>
  <si>
    <t>Ore eccedenti 2019/2020</t>
  </si>
  <si>
    <t xml:space="preserve">(Comunicazione del MIUR prot. n°3262 del 25/2/2015) </t>
  </si>
  <si>
    <t>Remunerazione delle attività complementari di Educazione Fisica</t>
  </si>
  <si>
    <t>"Area a Forte Processo Immigratorio"</t>
  </si>
  <si>
    <t>(Comunicazione dell'USL - Milano prot. n° 2787 del 5/3/2015)</t>
  </si>
  <si>
    <t>indennità di direzione D.S.G.A. (già compreso nel budget assegnazione FIS 2014/15)</t>
  </si>
  <si>
    <t>retribuzione docente per ora eccedente</t>
  </si>
  <si>
    <t>infanzia</t>
  </si>
  <si>
    <t>primaria</t>
  </si>
  <si>
    <t>secondaria</t>
  </si>
  <si>
    <t>compiti e obiettivi</t>
  </si>
  <si>
    <t>ore preventivate</t>
  </si>
  <si>
    <t>economie anni precedenti</t>
  </si>
  <si>
    <t>economie anno precedente</t>
  </si>
  <si>
    <t>totale</t>
  </si>
  <si>
    <t>Tecnologie informatiche e multimediali - sit o web ( Gualdoni Chiara)</t>
  </si>
  <si>
    <t>stranieri (Brandino Elena)</t>
  </si>
  <si>
    <t>A. Accoglienza, integrazione, alfabetizzazione degli alunni stranieri. B pianificazione e organizzazione degli interventi dei docenti per l'alfabetizzazione: progetto stranieri. C. Doposcuola alunni primaria</t>
  </si>
  <si>
    <t>Bes Felappi</t>
  </si>
  <si>
    <t xml:space="preserve">cfr progetto </t>
  </si>
  <si>
    <t>Bes Zucchelli</t>
  </si>
  <si>
    <t>1. a. Cura della documentazione specifica (PDP - aggiornamento normativa) b. sostegno ai docenti per la stesura del PDP e consegna alle famiglie c. organizzazione e calendarizzazione degli incontri con i genitori per la consegna dei PDP e presenza d. coordinamento con la figura del pedagogista d. raccolta di materiale didattico specifico e di strumenti compensativi  e. coordinamento con la docente referente della scuola secondaria superiore. 2.  C monitoraggio e verifica dei risultati raggiunti dagli alunni, delle difficoltà e degli eventuali interventi correttivi. Redazione di un quadro sintetico dei risultati raggiunti dagli alunni stranieri negli anni di permanenza nell'istituto. Alunni adottati.</t>
  </si>
  <si>
    <t>Orientamento (Andrea Scampini)</t>
  </si>
  <si>
    <t>1. Elaborazione di un Progetto Orientamento triennale nella Scuola Secondaria di Primo Grado. 2. Stabilire accordi di rete con le Scuole del territorio in relazione all’orientamento e la formazione dei docenti.3. Predisposizione di un modulo articolato per il Consiglio Orientativo da consegnare agli alunni delle classi terze. 4. Monitoraggio degli alunni al primo anno della Scuola Secondaria di Secondo Grado. 5. Informazioni alle famiglie sugli esiti degli studenti che non seguono il Consiglio Orientativo. 6. Individuazione di pratiche orientative da mettere in atto nella Scuola dell’Infanzia e Primaria, quale premessa di un Progetto Orientamento di Istituto. 7. Rafforzare gli anelli di congiunzione fra gli ordini di scuola: Continuità – Accoglienza - Orientamento  (trasmissione di dati relativi al percorso formativo, incontri tra i docenti dei diversi ordini per definire le competenze in uscita e in entrata, elaborazione di curricolo per competenze col carattere di verticalità e di gradualità). Monitoraggio classi prime primaria per l'individuazione dei disturbi specifici dell'apprendimento</t>
  </si>
  <si>
    <t>Valutazione d'Istituto Silvia Miramonti</t>
  </si>
  <si>
    <t xml:space="preserve">Autovalutazione di istituto Autovalutazione di istituto
RAV - PdM
Prove Invalsi
</t>
  </si>
  <si>
    <t>COMMISSIONI DI ISTITUTO  a.s. 2020 - 2021</t>
  </si>
  <si>
    <t>REF</t>
  </si>
  <si>
    <t>DOCENTI</t>
  </si>
  <si>
    <t>COMPITI E OBIETTIVI</t>
  </si>
  <si>
    <t>n. doc</t>
  </si>
  <si>
    <t>n. riunioni</t>
  </si>
  <si>
    <t>ore per riun</t>
  </si>
  <si>
    <t>ore COM</t>
  </si>
  <si>
    <t>ore REF</t>
  </si>
  <si>
    <t>TOT</t>
  </si>
  <si>
    <t>FATTE</t>
  </si>
  <si>
    <t>CRITERIO composizione</t>
  </si>
  <si>
    <t>NOTE</t>
  </si>
  <si>
    <t>POF</t>
  </si>
  <si>
    <t>ds</t>
  </si>
  <si>
    <t>Berra G., Danelli, Zuppardi, Diana, Cucchetti, Bolognesi, funzioni strumentali, responsabili azioni di miglioramento</t>
  </si>
  <si>
    <t>NUCLEO INTERNO DI VALUTAZIONE</t>
  </si>
  <si>
    <t>Miramonti</t>
  </si>
  <si>
    <t>Grittini, Colombo,</t>
  </si>
  <si>
    <t>Autovalutazione di Istituto. Organizzazione prove Invalsi.</t>
  </si>
  <si>
    <t>2 per ordine</t>
  </si>
  <si>
    <t>Gruppo Lavoro Inclusione</t>
  </si>
  <si>
    <t xml:space="preserve">Piano Annuale per l'Inclusività </t>
  </si>
  <si>
    <t>cfr. Piano di migioramento</t>
  </si>
  <si>
    <t>Pirola, solo Dva</t>
  </si>
  <si>
    <t>dva 16</t>
  </si>
  <si>
    <t>Garavaglia Angela</t>
  </si>
  <si>
    <t>dva 3</t>
  </si>
  <si>
    <t>Gianella</t>
  </si>
  <si>
    <t>Bolognesi</t>
  </si>
  <si>
    <t>dva 4</t>
  </si>
  <si>
    <t>Marini</t>
  </si>
  <si>
    <t>Gornati</t>
  </si>
  <si>
    <t>AGGIORNAMENTO</t>
  </si>
  <si>
    <t>Ghidoli</t>
  </si>
  <si>
    <t>Zuppardi , Calore</t>
  </si>
  <si>
    <t>Analizza i bisogni formativi dei docenti e del personale ata, contatta i formatori, predispone il piano aggiornamento di istituto, valuta a fine anno il piano attraverso indicatori e descrittori</t>
  </si>
  <si>
    <t>SCUOLA FAMIGLIA</t>
  </si>
  <si>
    <t>Colombo D.</t>
  </si>
  <si>
    <t>Bolognesi, Ranzini R., Marini, Colombo Elisa</t>
  </si>
  <si>
    <t xml:space="preserve">Riflessione e confronto sugli aspetti inerenti la comunicazione scuola/famiglia e la partecipazione dei genitori alla vita scolastica dell’Istituto (accoglienza, clima relazionale, chiarezza ed efficacia informazioni e comunicazioni, coinvolgimento, collaborazione, ecc.)
- Rilevazione punti di forza e di punti di debolezza, criticità
- Individuazione possibili strategie di miglioramento e proposte di attuazione a livello di plessi e di Istituto
- Rilettura e riflessione patti di corresponsablità educativa
- Supporto nell’organizzazione di iniziative/eventi di apertura alle famiglie e/o collaborazione con i genitori in occasione di festività/ricorrenze di calendario nonchè attività legate alla vita scolastica.
</t>
  </si>
  <si>
    <t>SICUREZZA</t>
  </si>
  <si>
    <t>Scampini 10, Calore 10, Berra Lucia 10, Torno 10, Montani 10,   Danelli 10 Vago 10 Zuppardi 10</t>
  </si>
  <si>
    <t>Nel plesso in cui lavorano sono i referenti per la sicurezza. Partecipano alla riunione periodica, segnalano le criticità, coordinano la preparazione delle prove di evacuazione.</t>
  </si>
  <si>
    <t>referenti per la sicurezza</t>
  </si>
  <si>
    <t>Cislaghi</t>
  </si>
  <si>
    <t>Giovinetti, Armellotti, Calcaterra, Sangalli, Pariani</t>
  </si>
  <si>
    <t>italiano, matematica, inglese 2 per disciplina per ordine tranne inglese-infanzia</t>
  </si>
  <si>
    <t>Educazione Civica</t>
  </si>
  <si>
    <t>Digitale, documentazione</t>
  </si>
  <si>
    <t>Gualdoni Chiara</t>
  </si>
  <si>
    <t>Gualdoni Chiara, Garavaglia Angela, Berra Lucia, Ferrari, Zuppardi, Montani, Ranzini R.,</t>
  </si>
  <si>
    <t>FORMAZIONE CLASSI</t>
  </si>
  <si>
    <r>
      <t>le insegnanti delle classi quinte primaria</t>
    </r>
    <r>
      <rPr>
        <b/>
        <sz val="13"/>
        <color indexed="56"/>
        <rFont val="Calibri"/>
        <family val="2"/>
      </rPr>
      <t>. Secondaria: docenti non impegnati negli esami. Gornati (ref. Infanzia) Un'insegnante per sezione per la scuola dell'infanzia (infanzia propone 20 ore totali)</t>
    </r>
  </si>
  <si>
    <t xml:space="preserve">Raccolglie informazioni per formazione classi prime. Propone la formazione delle classi secondo i criteri stabiliti nel regolamento di istituto. </t>
  </si>
  <si>
    <t>sintesi di raccordo e curricolo</t>
  </si>
  <si>
    <t>COMMISSIONE CONTINUITA'</t>
  </si>
  <si>
    <t>COMITATO DI VALUTAZIONE DEI DOCENTI</t>
  </si>
  <si>
    <t>Valuta i docenti neoimmessi in ruolo</t>
  </si>
  <si>
    <t>Elabora il documento da allegare al Ptof sulla valutazione degli alunni: premessa, criteri, tabelle di corrispondenza voti livelli, patto formativo, giudizio globale, criteri non ammissione. Educazione civica?</t>
  </si>
  <si>
    <t xml:space="preserve">  </t>
  </si>
  <si>
    <t>TOTALI</t>
  </si>
  <si>
    <t xml:space="preserve"> SECONDARIA CUGGIONO- BERNATE </t>
  </si>
  <si>
    <t>PIANO VISITE DI ISTRUZIONE</t>
  </si>
  <si>
    <t xml:space="preserve"> classi terze coordinatori 15?</t>
  </si>
  <si>
    <t>DIRITTO ALLO STUDIO</t>
  </si>
  <si>
    <t xml:space="preserve">Marino Bolognesi </t>
  </si>
  <si>
    <t>MENSA</t>
  </si>
  <si>
    <t xml:space="preserve">Miramonti Calore </t>
  </si>
  <si>
    <t>ORARIO Cuggiono</t>
  </si>
  <si>
    <t>Berra Gualdoni Bregola</t>
  </si>
  <si>
    <t>ORARIO Bernate</t>
  </si>
  <si>
    <t>Bolognesi Bregola</t>
  </si>
  <si>
    <t xml:space="preserve">Coordinatori di classe </t>
  </si>
  <si>
    <t>Segretari di classe</t>
  </si>
  <si>
    <t>classe</t>
  </si>
  <si>
    <t>Scampini</t>
  </si>
  <si>
    <t>I A</t>
  </si>
  <si>
    <t>Mazzetto</t>
  </si>
  <si>
    <t>II A</t>
  </si>
  <si>
    <t>Gualdoni</t>
  </si>
  <si>
    <t>III A</t>
  </si>
  <si>
    <t>II B</t>
  </si>
  <si>
    <t>III B</t>
  </si>
  <si>
    <t>Cucchi</t>
  </si>
  <si>
    <t>I C</t>
  </si>
  <si>
    <t>Mesenzani</t>
  </si>
  <si>
    <t>II C</t>
  </si>
  <si>
    <t>Berra</t>
  </si>
  <si>
    <t>III C</t>
  </si>
  <si>
    <t>Colombo Elisa</t>
  </si>
  <si>
    <t>I D</t>
  </si>
  <si>
    <t>Motta</t>
  </si>
  <si>
    <t>III D</t>
  </si>
  <si>
    <t>Craparo</t>
  </si>
  <si>
    <t>I F</t>
  </si>
  <si>
    <t>Calore</t>
  </si>
  <si>
    <t>I E</t>
  </si>
  <si>
    <t>Ferrario Annalisa</t>
  </si>
  <si>
    <t>II E</t>
  </si>
  <si>
    <t>III E</t>
  </si>
  <si>
    <t>RESPONSABILE PLESSO CUGGIONO</t>
  </si>
  <si>
    <t>RESPONSABILE PLESSO BERNATE</t>
  </si>
  <si>
    <t>TOTALE</t>
  </si>
  <si>
    <t>PRIMARIA CUGGIONO</t>
  </si>
  <si>
    <t>SCUOLA APERTA</t>
  </si>
  <si>
    <t>Calcaterra 6 Pirola 6</t>
  </si>
  <si>
    <t>ogni interclasse organizza le proprie uscite</t>
  </si>
  <si>
    <t>SUSSIDI</t>
  </si>
  <si>
    <t>INFORMATICA</t>
  </si>
  <si>
    <t>SEGRETARIO VERBALI COLLEGIO ORDINE</t>
  </si>
  <si>
    <t>a rotazione</t>
  </si>
  <si>
    <t>RESPONSABILE INTERCLASSE</t>
  </si>
  <si>
    <t>PRIME</t>
  </si>
  <si>
    <t>Grittini Luisa</t>
  </si>
  <si>
    <t>SECONDE</t>
  </si>
  <si>
    <t>Pirola Giovanna</t>
  </si>
  <si>
    <t>TERZE</t>
  </si>
  <si>
    <t>Serati Daniela</t>
  </si>
  <si>
    <t>QUARTE</t>
  </si>
  <si>
    <t>Torno Barbara</t>
  </si>
  <si>
    <t>QUINTE</t>
  </si>
  <si>
    <t>Gualdoni Lidia</t>
  </si>
  <si>
    <t>segreterari verbalizzatori interclasse</t>
  </si>
  <si>
    <t>Nebuloni Emanuela</t>
  </si>
  <si>
    <t>Armellotti Matilde</t>
  </si>
  <si>
    <t>Talarico Laura</t>
  </si>
  <si>
    <t>Berra Camilla</t>
  </si>
  <si>
    <t>Mainini Alessandra</t>
  </si>
  <si>
    <t>SOSTITUZIONE DOCENTI ASSENTI - PERMESSI</t>
  </si>
  <si>
    <t>ORARIO</t>
  </si>
  <si>
    <t>REFERENTE REGISTRO ELETTRONICO</t>
  </si>
  <si>
    <t>Ranzini Rossana</t>
  </si>
  <si>
    <t>RESPONSABILE PLESSO</t>
  </si>
  <si>
    <t>Diana</t>
  </si>
  <si>
    <t>BERNATE PRIMARIA</t>
  </si>
  <si>
    <t>Ghidoli Lelia 10?</t>
  </si>
  <si>
    <t>Berra Lucia Garavaglia Angela 10? + 10?</t>
  </si>
  <si>
    <t>SEGRETARIO VERBALI interclasse</t>
  </si>
  <si>
    <t>Cucchetti Gian Carla</t>
  </si>
  <si>
    <t>INFANZIA</t>
  </si>
  <si>
    <t>Sangalli 10?, Lovati 10? Giana 5?</t>
  </si>
  <si>
    <t>Loletto 8?</t>
  </si>
  <si>
    <t>SEGRETARIO VERBALI</t>
  </si>
  <si>
    <t>Colombo 6?</t>
  </si>
  <si>
    <t>DOCUMENTAZIONE</t>
  </si>
  <si>
    <t>Rondanin 5? Zuppardi 15 ?</t>
  </si>
  <si>
    <t>RAPPORTI CON EQUIPE ?</t>
  </si>
  <si>
    <t>2 ore per docente per 9 sezioni 36 ore?</t>
  </si>
  <si>
    <t>Danelli</t>
  </si>
  <si>
    <t>RESPONSABILE PLESSO CASTELLETTO</t>
  </si>
  <si>
    <t>Zuppardi</t>
  </si>
  <si>
    <t>TUTOR</t>
  </si>
  <si>
    <t>ALLEGATO B</t>
  </si>
  <si>
    <t>Fis</t>
  </si>
  <si>
    <t>valorizzazione personale</t>
  </si>
  <si>
    <t>fondo di riserva</t>
  </si>
  <si>
    <t>Indennità Dsga</t>
  </si>
  <si>
    <t>Indennità di Sostituzione Dsga</t>
  </si>
  <si>
    <t>ALLEGATO D1</t>
  </si>
  <si>
    <t>TOTALI CAPITOLI</t>
  </si>
  <si>
    <t>COLLABORATRICE DEL DIRIGENTE</t>
  </si>
  <si>
    <t>COMMISSIONI ISTITUTO</t>
  </si>
  <si>
    <t>referenti di commissione</t>
  </si>
  <si>
    <t>RESPONSABILI DI PLESSO</t>
  </si>
  <si>
    <t>forfait</t>
  </si>
  <si>
    <t>inf Castelletto</t>
  </si>
  <si>
    <t>inf Cuggiono</t>
  </si>
  <si>
    <t>prim Bernate</t>
  </si>
  <si>
    <t>prim Cuggiono a.p.</t>
  </si>
  <si>
    <t>sec Cuggiono</t>
  </si>
  <si>
    <t>sec Bernate</t>
  </si>
  <si>
    <t>COORDINATORI E SEGRETARI</t>
  </si>
  <si>
    <t>classi</t>
  </si>
  <si>
    <t>ore</t>
  </si>
  <si>
    <t>COORDINATORI CLASSE</t>
  </si>
  <si>
    <t>SEGRETARI CLASSE</t>
  </si>
  <si>
    <t>COORDINATORI INTERCLASSE</t>
  </si>
  <si>
    <t>SEGRETARI INTERCLASSE PLESSO Cugg</t>
  </si>
  <si>
    <t>SEGRETARI INTERCLASSE PLESSO Bern</t>
  </si>
  <si>
    <t>SEGRETARI INTERCLASSE CUGG CL PARALL</t>
  </si>
  <si>
    <t>SEGR INTERS INFANZIA</t>
  </si>
  <si>
    <t>SEGR COLL PRIMARIA</t>
  </si>
  <si>
    <t>SEGR COLL INFANZIA</t>
  </si>
  <si>
    <t>COMMISSIONI DI PLESSO</t>
  </si>
  <si>
    <t>PRIMARIA BERNATE</t>
  </si>
  <si>
    <t>SECONDARIA</t>
  </si>
  <si>
    <t>TUTOR neoimmessi 12 h</t>
  </si>
  <si>
    <t>PROGETTI</t>
  </si>
  <si>
    <t>ore funzionali</t>
  </si>
  <si>
    <t>ore aggiuntive</t>
  </si>
  <si>
    <t>Infanzia</t>
  </si>
  <si>
    <t>primaria Cuggiono</t>
  </si>
  <si>
    <t>Cuggiono</t>
  </si>
  <si>
    <t>primaria Bernate</t>
  </si>
  <si>
    <t>Bernate</t>
  </si>
  <si>
    <t>Secondaria Cuggiono</t>
  </si>
  <si>
    <t>Secondaria Bernate</t>
  </si>
  <si>
    <t>totale ore</t>
  </si>
  <si>
    <t>PROGETTO STRANIERI/aree a rischio</t>
  </si>
  <si>
    <t>USCITE DIDATTICHE</t>
  </si>
  <si>
    <r>
      <t xml:space="preserve">INCONTRI PER I PEI E PER I PDP budget da suddividere per le ore effettive fatte, incrementabile con gli eventuali avanzi delle commissioni da verificare in sede di consuntivo. </t>
    </r>
    <r>
      <rPr>
        <b/>
        <sz val="10"/>
        <color rgb="FFFF0000"/>
        <rFont val="Arial"/>
        <family val="2"/>
      </rPr>
      <t>Prima voce da incrementare con gli avanzi</t>
    </r>
  </si>
  <si>
    <t>orientamento finanziamento Miur</t>
  </si>
  <si>
    <t>ore aggiuntive di insegnamento</t>
  </si>
  <si>
    <t>Progetti 2020/2021</t>
  </si>
  <si>
    <t>Pedagogia</t>
  </si>
  <si>
    <t>Psicologia</t>
  </si>
  <si>
    <t>Emozioni nello zaino</t>
  </si>
  <si>
    <t>TOTALE ORE FUNZIONALI</t>
  </si>
  <si>
    <t>SPESA ORE FUNZIONALI</t>
  </si>
  <si>
    <t>Felappi Stefania</t>
  </si>
  <si>
    <t>Berra Giusida</t>
  </si>
  <si>
    <t>qualche ora potrebbe essere recuperata se non ci fosse il post scuola</t>
  </si>
  <si>
    <t>Accoglienza</t>
  </si>
  <si>
    <t>Crescendo in musica</t>
  </si>
  <si>
    <t>TOTALE ORE AGGIUNTIVE</t>
  </si>
  <si>
    <t>SPESA ORE AGGIUNTIVE</t>
  </si>
  <si>
    <t>INFANZIA CASTELLETTO</t>
  </si>
  <si>
    <t>Giana Silvia</t>
  </si>
  <si>
    <t>Zuppardi Maria Rosaria</t>
  </si>
  <si>
    <t>INFANZIA CUGGIONO</t>
  </si>
  <si>
    <t>Colombo Donatella</t>
  </si>
  <si>
    <t>Cozzolino Tiziana</t>
  </si>
  <si>
    <t>Danelli Mariangela</t>
  </si>
  <si>
    <t>Ferrari Luana</t>
  </si>
  <si>
    <t>Gazzardi Barbara</t>
  </si>
  <si>
    <t>Gornati Mariella</t>
  </si>
  <si>
    <t>Loletto Maria Grazia</t>
  </si>
  <si>
    <t>Lomuscio Francesca</t>
  </si>
  <si>
    <t>Lovati Barbara</t>
  </si>
  <si>
    <t>Marchese Loredana</t>
  </si>
  <si>
    <t>Maringola Mariangela</t>
  </si>
  <si>
    <t>Pariani Michela Barbara</t>
  </si>
  <si>
    <t>Rondanin Marinella</t>
  </si>
  <si>
    <t>Sangalli Maria Cristina</t>
  </si>
  <si>
    <t>Vago Antonella</t>
  </si>
  <si>
    <t>Marini Paola</t>
  </si>
  <si>
    <t>Reggiori Giada</t>
  </si>
  <si>
    <t>l'unità che fa la differenza</t>
  </si>
  <si>
    <t>Nuoto</t>
  </si>
  <si>
    <t>Conversatore Lingua Inglese</t>
  </si>
  <si>
    <t>Biblioteca scolastica - servizio prestiti</t>
  </si>
  <si>
    <t>open day</t>
  </si>
  <si>
    <t>sportello psicologia</t>
  </si>
  <si>
    <t xml:space="preserve">KANGOUROU </t>
  </si>
  <si>
    <t>Asperges Roberta</t>
  </si>
  <si>
    <t>Brandino Elena</t>
  </si>
  <si>
    <t>Brignoli M. Antonella</t>
  </si>
  <si>
    <t>Calcaterra Maurizia</t>
  </si>
  <si>
    <t>D'Adda Daniela</t>
  </si>
  <si>
    <t>Lo Bue Maria Carmela</t>
  </si>
  <si>
    <t>Ponciroli Rosaria</t>
  </si>
  <si>
    <t>Serati Daniela Maria</t>
  </si>
  <si>
    <t>Iunti Stefania</t>
  </si>
  <si>
    <t>PRIMARIA BERNATE TICINO</t>
  </si>
  <si>
    <t>Berra Lucia</t>
  </si>
  <si>
    <t>Bertoglio Regina</t>
  </si>
  <si>
    <t>Garavaglia Donatella</t>
  </si>
  <si>
    <t>Ghidoli Lelia</t>
  </si>
  <si>
    <t>Giovinetti Monica</t>
  </si>
  <si>
    <t>L'uomo è relazione</t>
  </si>
  <si>
    <t>fiaba superabili</t>
  </si>
  <si>
    <t>mercatino natalizio</t>
  </si>
  <si>
    <t>Open day</t>
  </si>
  <si>
    <t>Certificazione esterna lingua inglese KET</t>
  </si>
  <si>
    <t>Coso propedeutico di lingua latina</t>
  </si>
  <si>
    <t>Progetto Lettura</t>
  </si>
  <si>
    <t>Consiglio comunale dei ragazzi</t>
  </si>
  <si>
    <t>Oggi recito io</t>
  </si>
  <si>
    <t xml:space="preserve">Vivere la solidarietà e il rispetto </t>
  </si>
  <si>
    <t>CLIL Scienze in inglese/storia e geografia in inglese</t>
  </si>
  <si>
    <t>Educazione alla legalità</t>
  </si>
  <si>
    <t xml:space="preserve">Progetto Lettura Attiva </t>
  </si>
  <si>
    <t>ket</t>
  </si>
  <si>
    <t>latino</t>
  </si>
  <si>
    <t>oggi recito io</t>
  </si>
  <si>
    <t>SECONDARIA DI CUGGIONO</t>
  </si>
  <si>
    <t>Alliata Nicoletta</t>
  </si>
  <si>
    <t>Baroli Simona</t>
  </si>
  <si>
    <t>Bregola Elisabetta</t>
  </si>
  <si>
    <t>Castello Caterina</t>
  </si>
  <si>
    <t>Cislaghi Thomas</t>
  </si>
  <si>
    <t>Corti Paola</t>
  </si>
  <si>
    <t>Gianella Mauro</t>
  </si>
  <si>
    <t>Marino Antonietta</t>
  </si>
  <si>
    <t>Miramonti Silvia</t>
  </si>
  <si>
    <t>Morlacchi Angela</t>
  </si>
  <si>
    <t>Motta Daniela</t>
  </si>
  <si>
    <t>Pullano Maurizio</t>
  </si>
  <si>
    <t>Valisi Monica</t>
  </si>
  <si>
    <t>Brogno Alessandro</t>
  </si>
  <si>
    <t>Garavaglia Roberta</t>
  </si>
  <si>
    <t>Morgese Giansalvatore</t>
  </si>
  <si>
    <t>Scampini Andrea</t>
  </si>
  <si>
    <t>Sisca Gianluca</t>
  </si>
  <si>
    <t>Zecchini Elena</t>
  </si>
  <si>
    <t>SECONDARIA DI BERNATE TICINO</t>
  </si>
  <si>
    <t>Recuperare un'ora nell'orario di servizio</t>
  </si>
  <si>
    <t>Bolognesi Maria Luisa</t>
  </si>
  <si>
    <t>Calore Elda</t>
  </si>
  <si>
    <t>Mazzucchelli Sofia</t>
  </si>
  <si>
    <t>Oldani Massimo</t>
  </si>
  <si>
    <t>Rota Elisa</t>
  </si>
  <si>
    <t>Allegato C1</t>
  </si>
  <si>
    <t xml:space="preserve">Budget  ATA </t>
  </si>
  <si>
    <t xml:space="preserve">quota ATA 20% </t>
  </si>
  <si>
    <t>ass.amm.vi 30%</t>
  </si>
  <si>
    <t>coll.scol.70%</t>
  </si>
  <si>
    <t>ore ecc.ti assistenti amm.vi</t>
  </si>
  <si>
    <t>avanzi in aggravio</t>
  </si>
  <si>
    <t>ore ecc.ti coll.scolastici</t>
  </si>
  <si>
    <t>Ore eccedenti</t>
  </si>
  <si>
    <t xml:space="preserve">Totale </t>
  </si>
  <si>
    <t>Aggravio di lavoro per assenza dei colleghi  da rapportare all'effettivo servizio su anno scolastico a dieci mesi (dal 1 settembre al 30 giugno).                                                                                                                                                       Si accede con un minimo di 15 giorni continuativi.  E' escluso il personale con mansioni ridotte.</t>
  </si>
  <si>
    <t>Il compenso è rapportato alla presenza, la decurtazione avviene con le seguenti modalità:                                                                                           sino a 15 giorni totali di assenza (escluse ferie-festività-recuperi) quota intera;                                                                                                                                                                                                                                                                                                             decurtazione del 10% da 16 a 40 giorni;                                                                                                                                                                                                                                                                                                                                                       decurtazione del 20% da 41 a 50 giorni;                                                                                                                                                                                                                                                                                                                                                                                         decurtazione del 30% oltre i 51 giorni di assenza (escluse ferie-festività-recuperi) .</t>
  </si>
  <si>
    <t>Gli avanzi saranno ridistribuiti  tra il personale che  si è assentato al massimo sino a  15 giorni</t>
  </si>
  <si>
    <t>Sostituzioni su Plessi di altro Comune</t>
  </si>
  <si>
    <t>A ciascun dipendente è riconosciuta una quota a consuntivo in relazione agli spostamenti effettuati in Plessi di diverso  COMUNE  diversa dalla sede o dalle sedi di abituale lavoro</t>
  </si>
  <si>
    <t>L'ordine di servizio sarà assegnato a valutazione delle effettive esigenze</t>
  </si>
  <si>
    <t>Avanzi in Voce Aggravio.</t>
  </si>
  <si>
    <t>Sostituzioni su Plessi dello stesso Comune</t>
  </si>
  <si>
    <t>A ciascuno dipendente è riconosciuta una quota a consuntivo in relazione agli spostamenti  effettuati  IN COMUNE o FRAZIONE diversa dalla sede o dalle sedi di abituale lavoro</t>
  </si>
  <si>
    <t>Partecipazione a Progetti</t>
  </si>
  <si>
    <t>A ciascuno dipendente è riconosciuta una quota a consuntivo in relazione alle partecipazioni a Progetti extra scolastici effettuatioltre l'orario di lavoro.</t>
  </si>
  <si>
    <t xml:space="preserve"> Il valore economico sarà stabilito come da tabella CCNL, secondo le ore extra effettivamente svolte</t>
  </si>
  <si>
    <t>AVANZO</t>
  </si>
  <si>
    <r>
      <rPr>
        <b/>
        <sz val="8"/>
        <rFont val="Arial"/>
        <family val="2"/>
      </rPr>
      <t>Indennità a Vicaria Dsga *</t>
    </r>
    <r>
      <rPr>
        <sz val="8"/>
        <rFont val="Arial"/>
        <family val="2"/>
      </rPr>
      <t xml:space="preserve"> Nel caso non fosse sufficiente si recupera la differenza prima di destinare gli avanzi alla voce "Aggravio"</t>
    </r>
  </si>
  <si>
    <t>Aggravio lavoro suddiviso per area lavorativa</t>
  </si>
  <si>
    <t>Tutto il personale accede agli incarichi</t>
  </si>
  <si>
    <t>area personale: 40,00% dello stanziato</t>
  </si>
  <si>
    <t xml:space="preserve">Si accede con un minimo di 90 giorni continuativi.  </t>
  </si>
  <si>
    <t>La decurtazione del compenso  si verifica proporzionalmente ai giorni di effettiva assenza dal lavoro e ripartito su tutto il personale amministrativo che ha svolto effettivamente i lavori dell'assente  (sono escluse ferie – festività – recuperi)</t>
  </si>
  <si>
    <t>Letto, approvato e sottoscritto il…………………………………</t>
  </si>
  <si>
    <t>Parte pubblica: Il Dirigente scolastico Prof. Giuliano Fasani ______________________</t>
  </si>
  <si>
    <t xml:space="preserve">                    Sig.ra   Calcaterra Maurizia         _____________________</t>
  </si>
  <si>
    <t xml:space="preserve">                    Sig.ra D'Adda Daniela       _____________________</t>
  </si>
  <si>
    <t>ALLEGATO  C 2</t>
  </si>
  <si>
    <t xml:space="preserve">Assistenti Amm.vi  </t>
  </si>
  <si>
    <t xml:space="preserve">    Segue inoltre la gestione del MOF in stratta collaborazione con il D.S..</t>
  </si>
  <si>
    <t xml:space="preserve">Collaboratori Scolastici  </t>
  </si>
  <si>
    <t xml:space="preserve">La priorità quantitativa ed economica è da assegnare al personale collaboratore scolastico dell'infanzia  per l'assistenza nella cura e igiene dei bambini in particolare nei confronti di quelli piccoli. </t>
  </si>
  <si>
    <t>Sono inoltre da assegnare incarichi, in particolare per la primaria e la secondaria di Cuggiono per l'assistenza agli alunni DVA, oltre all'incarico per la piccola manutenzione  e per il supporto amministrativo e servizio esteno.</t>
  </si>
  <si>
    <t>Per quanto attiene il primo soccorso tutto il personale collaboratore scolastico, che sia formato o no, in caso di necessità è tenuto a prestare il proprio intervento.</t>
  </si>
  <si>
    <t>La tipologia degli incarichi da assegnare è rilevabile dal quadro riassuntivo allegato.</t>
  </si>
  <si>
    <t>Lo stanziamento è quantificato per l’a.s. 2017-18 in   €. 2.803,85 LORDO DIPENDENTE oltre ad Avanzi di €. 384,26 riferiti all'a.s. 2016-17</t>
  </si>
  <si>
    <t>Il compenso è rapportato alla presenza. Su assenze saltuarie o fino a giorni 15 nessuna riduzione. Da giorni 16 continuativi decurtazione di un rateo</t>
  </si>
  <si>
    <t>Calcolo proposto con gli stessi parametri del FIS</t>
  </si>
  <si>
    <t>ALLEGATO  C 3</t>
  </si>
  <si>
    <t>Nominativi</t>
  </si>
  <si>
    <t>ART.7</t>
  </si>
  <si>
    <t>Disponibilità</t>
  </si>
  <si>
    <t>pos.2</t>
  </si>
  <si>
    <t xml:space="preserve">1- Sostituto Dsga e coordinamento personale amministrativo. </t>
  </si>
  <si>
    <t>MORABITO ANNA</t>
  </si>
  <si>
    <t>Letto, approvato e sottoscritto il ………………………..</t>
  </si>
  <si>
    <t>Parte pubblica: Il Dirigente scolastico Prof. Giuliano Fasani _______________________</t>
  </si>
  <si>
    <t>N.B.: per l'assegnazione degli incarichi si veda il mansionario</t>
  </si>
  <si>
    <t xml:space="preserve"> ALLEGATO  C 4  </t>
  </si>
  <si>
    <t xml:space="preserve"> INFANZIE</t>
  </si>
  <si>
    <t>Supporto Amministrativo  /Servizio esterno</t>
  </si>
  <si>
    <t xml:space="preserve">Assistenza alunni </t>
  </si>
  <si>
    <t>Supporto laboratorio informatico</t>
  </si>
  <si>
    <t>Assistenza alunni diversamente abili   e primo soccorso</t>
  </si>
  <si>
    <t>Supporto  plessi /Piccola Manutenzione</t>
  </si>
  <si>
    <t>MARINO LAURA</t>
  </si>
  <si>
    <t>x</t>
  </si>
  <si>
    <t>MEDINI AGNESE</t>
  </si>
  <si>
    <t>ALBANESE ANNA</t>
  </si>
  <si>
    <t>no</t>
  </si>
  <si>
    <t>si</t>
  </si>
  <si>
    <t xml:space="preserve"> PRIMARIE</t>
  </si>
  <si>
    <t>FAVASULI GIUSEPPE</t>
  </si>
  <si>
    <t>GARAVAGLIA CAROLINA</t>
  </si>
  <si>
    <t>PASQUA GIANLUCA</t>
  </si>
  <si>
    <t>AMIRANTE ANTONELLA</t>
  </si>
  <si>
    <t>MAFFEO FILOMENA</t>
  </si>
  <si>
    <t>LEONE BERNARDINO</t>
  </si>
  <si>
    <t xml:space="preserve"> SECONDARIE</t>
  </si>
  <si>
    <t>Assistenza alunni diversamente abili e primo soccorso</t>
  </si>
  <si>
    <t>LO VECCHIO MARIA GRAZIA</t>
  </si>
  <si>
    <t>TORINO GERARDINA</t>
  </si>
  <si>
    <t>TOCCI FRANCA</t>
  </si>
  <si>
    <t>Totale coolaboratori scolastici</t>
  </si>
  <si>
    <t xml:space="preserve">Letto, approvato e sottoscritto il </t>
  </si>
  <si>
    <t>Disponibilità complessiva</t>
  </si>
  <si>
    <t xml:space="preserve"> Assistenti amministrativi</t>
  </si>
  <si>
    <t>Collaboratori scolastici</t>
  </si>
  <si>
    <t>Differenza = AVANZO</t>
  </si>
  <si>
    <t>alunni</t>
  </si>
  <si>
    <t>%</t>
  </si>
  <si>
    <t>Istituto</t>
  </si>
  <si>
    <t>istituto</t>
  </si>
  <si>
    <t>primaria Gualdoni Lidia</t>
  </si>
  <si>
    <t>primaria Gnan Valeria</t>
  </si>
  <si>
    <t>UTILIZZO DI PIATTAFORME E STRUMENTI</t>
  </si>
  <si>
    <t>regolarmente</t>
  </si>
  <si>
    <t>spesso</t>
  </si>
  <si>
    <t>a volte</t>
  </si>
  <si>
    <t>mai</t>
  </si>
  <si>
    <t>Applicazione Meet di G Suite for education</t>
  </si>
  <si>
    <t>Altri sistemi di videoconferenza</t>
  </si>
  <si>
    <t>Piattaforme Cloud per la condivisione (es. Google Drive)</t>
  </si>
  <si>
    <t>Google Documenti, Fogli, Presentazioni, Moduli</t>
  </si>
  <si>
    <t>MATERIALI e MODALITA’ di insegnamento/verifica</t>
  </si>
  <si>
    <t>Compiti da far svolgere e consegnare</t>
  </si>
  <si>
    <t>Videolezioni in streaming</t>
  </si>
  <si>
    <t>Visione di filmati, documentari o altro materiale in rete</t>
  </si>
  <si>
    <t>Videolezioni e/o audiolezioni registrate dal docente</t>
  </si>
  <si>
    <t>Interrogazioni online</t>
  </si>
  <si>
    <t>Realizzazione di compiti e verifiche online</t>
  </si>
  <si>
    <t>Materiale online legato al libro di testo</t>
  </si>
  <si>
    <t>Ideazione di materiale didattico digitale (es. Liveworksheet, Powtoon, ecc)</t>
  </si>
  <si>
    <t>Applicazione Classroom di G Suite for education.</t>
  </si>
  <si>
    <t xml:space="preserve">max </t>
  </si>
  <si>
    <t>Progetti 2020/21</t>
  </si>
  <si>
    <t>Grafo Motorio</t>
  </si>
  <si>
    <t>Accoglienza 2020-21</t>
  </si>
  <si>
    <t>Accoglienza Classi Prime</t>
  </si>
  <si>
    <t>l'uomo è relazione-la meraviglia delladestinazione all'altro</t>
  </si>
  <si>
    <t>Relazione supporto</t>
  </si>
  <si>
    <t>il circo entra a scuola</t>
  </si>
  <si>
    <t>Circo integrato</t>
  </si>
  <si>
    <t>Gioco e movimento</t>
  </si>
  <si>
    <t>Sport … che passione!</t>
  </si>
  <si>
    <t xml:space="preserve">Curella </t>
  </si>
  <si>
    <t>Consiglio Comunale dei Ragazzi</t>
  </si>
  <si>
    <t>Ferrario</t>
  </si>
  <si>
    <t>Apertura Biblioteca scolastica - servizio prestiti</t>
  </si>
  <si>
    <t>L'albero del bene</t>
  </si>
  <si>
    <t>Educazione All'affettività</t>
  </si>
  <si>
    <t>OPEN DAY</t>
  </si>
  <si>
    <t>Laboratorio di canto  e musica</t>
  </si>
  <si>
    <t>Noi cittadini del mondo : insieme per star bene</t>
  </si>
  <si>
    <t>Ossino</t>
  </si>
  <si>
    <t>Villarosa Camilla</t>
  </si>
  <si>
    <t>coordina l'organizzazione degli orari dei docenti di sostegno e assistenti comunali</t>
  </si>
  <si>
    <t>coordina le attività di supporto agli alunni con bisogni educativi speciali</t>
  </si>
  <si>
    <t>CURRICOLO D'ISTITUTO e valutazione primaria</t>
  </si>
  <si>
    <t>Miramonti, Colombo Elisa, Cislaghi, Barbara Torno, Mainini Alessandra, Camilla Berra, Lovati,  Giana</t>
  </si>
  <si>
    <t>Rielabora il curricolo d'istituto. Elabora il documento da allegare al Ptof sulla valutazione degli alunni: premessa, criteri, tabelle di corrispondenza voti livelli, patto formativo, giudizio globale, criteri non ammissione per la scuola primaria</t>
  </si>
  <si>
    <t>Coordina le attività  dell'Istituto in relaziozne all'educazione civica</t>
  </si>
  <si>
    <t>Serati 30</t>
  </si>
  <si>
    <t>Ranzini 15 Brandino 8</t>
  </si>
  <si>
    <t>Miramonti funzione strumentale</t>
  </si>
  <si>
    <t>Felappi funzione strumentale primaria Zucchelli funzione strumentale secondaria</t>
  </si>
  <si>
    <t>Pirola, Garavaglia Angela, Gianella, Marini, Gornati, Bolognesi, Giusida</t>
  </si>
  <si>
    <t>coordinatori interclasse + insegnante religione  (5 ore ciascuno) Diana Clara 10</t>
  </si>
  <si>
    <t>Calcaterra Maurizia 4</t>
  </si>
  <si>
    <t>Diana Clara 6</t>
  </si>
  <si>
    <t>Montani 10 Ranzini 10</t>
  </si>
  <si>
    <t>Cucchetti Gian Carla 25?</t>
  </si>
  <si>
    <t>Giana 8? Gornati 8?</t>
  </si>
  <si>
    <t xml:space="preserve">Loletto 10? Giana 2? Marini 10? Gornati 10? </t>
  </si>
  <si>
    <t>Ferrari 30? Zuppardi 10?</t>
  </si>
  <si>
    <t>VISITE GUIDATE</t>
  </si>
  <si>
    <t>FORMAZIONE AGGIORNAMENTO il budget sarà suddiviso in proporzione alle ore di aggiornamento svolte e documentate dai docenti entro giugno. Per un massimo di € 10 per ora di aggiornamento documentata</t>
  </si>
  <si>
    <t>DIDATTICA A DISTANZA USO DI CLASSROOM in ragione dei punteggi della scheda DDI</t>
  </si>
  <si>
    <t>istruzione domiciliare</t>
  </si>
  <si>
    <t>INNOVAZIONE DIDATTICA -  Da documentare con attività svolte in classe o progetti.  Finalità: alunni con Bes, valorizzazione delle eccellenze, organizzione didattica innovativa, anche in relazione a situazioni complesse.</t>
  </si>
  <si>
    <t>alunni con bisogni educativi speciali</t>
  </si>
  <si>
    <t>valorizzazione delle eccellenze</t>
  </si>
  <si>
    <t>lavoro in equipe per la risoluzione di problemi complessi nella classe</t>
  </si>
  <si>
    <t>Documentazione di progetti o attività innovativi per il successo formativo finalizzati a</t>
  </si>
  <si>
    <t>migliorare la valutazione</t>
  </si>
  <si>
    <t>Il budget assegnato viene suddiviso per la somma dei punti delle attività/progetti. L'unità punto così individuata viene moltiplicata per i punti acquisiti dal singolo docente, per un massimo di € 100 per docente</t>
  </si>
  <si>
    <t>DIDATTICA A DISTANZA</t>
  </si>
  <si>
    <t>INNOVAZIONE DIDATTICA</t>
  </si>
  <si>
    <t>BUDGET FIS DOCENTI</t>
  </si>
  <si>
    <t>organico di diritto docenti</t>
  </si>
  <si>
    <t>organico di diritto personale ata</t>
  </si>
  <si>
    <t>Torno</t>
  </si>
  <si>
    <t>Montani</t>
  </si>
  <si>
    <t>secondaria Cuggiono</t>
  </si>
  <si>
    <t>secondaria Bernate</t>
  </si>
  <si>
    <t>infanzia Cuggiono</t>
  </si>
  <si>
    <t>infanzia Castelletto</t>
  </si>
  <si>
    <t>SICUREZZA totale</t>
  </si>
  <si>
    <t>Vago</t>
  </si>
  <si>
    <t>REFERENTI COVID</t>
  </si>
  <si>
    <t>Felappi</t>
  </si>
  <si>
    <t xml:space="preserve">Garavaglia Angela </t>
  </si>
  <si>
    <t>Giana</t>
  </si>
  <si>
    <t>Area a Rischio</t>
  </si>
  <si>
    <t>economie anni precedenti docenti</t>
  </si>
  <si>
    <t>economie anni precedenti ATA</t>
  </si>
  <si>
    <t>pagamento  12 ore a persona</t>
  </si>
  <si>
    <t>pagamento 12 ore a persona</t>
  </si>
  <si>
    <t>Referenti COVID</t>
  </si>
  <si>
    <t>Personale COVID utilizzato per igienizzazione</t>
  </si>
  <si>
    <t>area alunni: 30,00% dello stanziato.</t>
  </si>
  <si>
    <t>area economica-finanziaria: 30,00% dello stanziato</t>
  </si>
  <si>
    <t xml:space="preserve">Le R.S.U.:  </t>
  </si>
  <si>
    <t>1- Sostituto Dsga e coordinamento personale amministrativo. Incarico non assegnato , nessun titolare titolare di 2^ posizione.</t>
  </si>
  <si>
    <t>D'AMATO ILARIA</t>
  </si>
  <si>
    <t>MORABITO SALVATORE</t>
  </si>
  <si>
    <t>PACE ANTONIA</t>
  </si>
  <si>
    <t>MANGANO ALFIA</t>
  </si>
  <si>
    <t>Incarichi specifici a.s. 2020/2021     ASSISTENTI AMMINISTRATIVI</t>
  </si>
  <si>
    <t xml:space="preserve">Incarichi specifici a.s. 2020/2021              </t>
  </si>
  <si>
    <t>F.I.S. ATA a.s. 2020-2021</t>
  </si>
  <si>
    <t>Supporto classi I°</t>
  </si>
  <si>
    <t>MORDA' ANTONIO</t>
  </si>
  <si>
    <t>TERRANOVA CARMELA</t>
  </si>
  <si>
    <t>MATTIA VITO</t>
  </si>
  <si>
    <t>PACE ANTONELLA</t>
  </si>
  <si>
    <t xml:space="preserve">ALBANESE ANNA </t>
  </si>
  <si>
    <t>AMIRANTE ANTONIETTA</t>
  </si>
  <si>
    <t>CICHELLO MARIA LUISA</t>
  </si>
  <si>
    <t>CROCCHIOLO ALESSANDRA</t>
  </si>
  <si>
    <t>MORDA’ ANTONIO</t>
  </si>
  <si>
    <t>PIERRO VITO</t>
  </si>
  <si>
    <t>PIROMALLI CRISTINA</t>
  </si>
  <si>
    <t>PRETE FEDERICO</t>
  </si>
  <si>
    <t>RUSTANI MIGENA</t>
  </si>
  <si>
    <t>Incarichi specifici a.s. 2020/2021     COLLABORATORI  SCOLASTICI</t>
  </si>
  <si>
    <t>Budget Valorizzazione ATA</t>
  </si>
  <si>
    <t xml:space="preserve">GIARDINA YLENIA      </t>
  </si>
  <si>
    <t>Incarico per la gestione Progetti MOF in collaborazione con D.S. e DSGA - rendicontazione pagamenti progetti da privati con la relativa rendicontazione per il PDS dei Comuni di Bernate Ticino e Cuggiono</t>
  </si>
  <si>
    <t>Incarico per la gestione DSA e BES, gestione del registro on line per quanto gli alunni; rapporti con Enti, ASL; inserimento dati nel sistema DADA</t>
  </si>
  <si>
    <t xml:space="preserve"> Incarico per la gestione del Personale ATA, con particolare riguardo alla sostituzione delle assenze dei titolari e  relativo calcolo della banca ore con inserimento e rettifica  dei punteggi graduatorie 3^ fascia d'Istituto.</t>
  </si>
  <si>
    <t xml:space="preserve"> Incarico per la gestione delle rendicontazioni finanziarie COVID e PON. - Registrazione prodotti facile consumo del magazzino (materiale di pulizia e materiale sanitario).</t>
  </si>
  <si>
    <t xml:space="preserve"> 2- Incarico per la gestione del Personale ATA, con particolare riguardo alla sostituzione delle assenze dei titolari e  relativo calcolo della banca ore con inserimento e rettifica  dei punteggi graduatorie 3^ fascia d'Istituto.</t>
  </si>
  <si>
    <t xml:space="preserve"> 3- Incarico per la gestione Progetti MOF in collaborazione con D.S. e DSGA - rendicontazione pagamenti progetti da privati con la relativa rendicontazione per il PDS dei Comuni di Bernate Ticino e Cuggiono.</t>
  </si>
  <si>
    <t>4- Incarico per la gestione DSA e BES, gestione del registro on line per quanto gli alunni; rapporti con Enti, ASL; inserimento dati nel sistema DADA</t>
  </si>
  <si>
    <t xml:space="preserve"> Incarico nella gestione degli scioperi e assemblee con  gestione dell'inoltro dei dati al D.S. con conseguente trasmissione dei risultati agli organismi preposti, nel rispetto delle scadenze di volta in volta indicate  - Gestione INPS e PASSWEB per pensionandi, ricostruzioni di carriera.</t>
  </si>
  <si>
    <t xml:space="preserve">5-  Incarico nella gestione degli scioperi e assemblee con  gestione dell'inoltro dei dati al D.S. con conseguente trasmissione dei risultati agli organismi preposti, nel rispetto </t>
  </si>
  <si>
    <t xml:space="preserve">    delle scadenze di volta in volta indicate  - Gestione INPS e PASSWEB per pensionandi, ricostruzioni di carriera.</t>
  </si>
  <si>
    <t>6- Incarico per la gestione delle rendicontazioni finanziarie COVID e PON. - Registrazione prodotti facile consumo del magazzino (materiale di pulizia e materiale sanitario).</t>
  </si>
  <si>
    <t>Ranzini Rossana/Asperges Roberta</t>
  </si>
  <si>
    <t>Fis più valorizzazione personale meno f. ris. Meno indennità Dsga</t>
  </si>
  <si>
    <t>suddivisione budget: Ata 20% docenti 80%</t>
  </si>
  <si>
    <t>Budget Ata 20% più economie Ata</t>
  </si>
  <si>
    <t>Budget docenti 80% più economie più educ fisica</t>
  </si>
  <si>
    <t>Attività complementari educazione fisica 20-21</t>
  </si>
  <si>
    <t>Attività complementari educazione fisica 19-20</t>
  </si>
  <si>
    <t xml:space="preserve">a. Gestione sito .gov.it. Pubblicazione di documenti ufficiali della scuola b. Pubblicazione periodica di materiale utile a tutto il personale dell'istituto alle famiglie e agli studenti (modulistica, corsi, concorsi, circolari ecc.) c.  documentazione multimediale o documentale delle attività didattiche dei vari plessi per una migliore condivisione delle risorse. d. sviluppo dell'interattività del sito. e. verifica e valutazione finale delle attività svolte e degli obiettivi raggiunti f. Gestione e assistenza per il Registro elettronico e. Consulenza acquisti devices g. Gestione, assistenza e formazioneGgoogle classroom </t>
  </si>
  <si>
    <t>valorizzazione</t>
  </si>
  <si>
    <t xml:space="preserve"> Il valore economico massimo è di €. 10.00  a spostamento</t>
  </si>
  <si>
    <t>Il valore economico massimo è di €. 20.00 a spostamento.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</si>
</sst>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 #,##0.00\ &quot;€&quot;_-;\-* #,##0.00\ &quot;€&quot;_-;_-* &quot;-&quot;??\ &quot;€&quot;_-;_-@_-"/>
    <numFmt numFmtId="164" formatCode="_-* #,##0.00_-;\-* #,##0.00_-;_-* &quot;-&quot;??_-;_-@_-"/>
    <numFmt numFmtId="165" formatCode="&quot;€&quot;\ #,##0;[Red]\-&quot;€&quot;\ #,##0"/>
    <numFmt numFmtId="166" formatCode="&quot;€&quot;\ #,##0.00;[Red]\-&quot;€&quot;\ #,##0.00"/>
    <numFmt numFmtId="167" formatCode="_-&quot;€&quot;\ * #,##0.00_-;\-&quot;€&quot;\ * #,##0.00_-;_-&quot;€&quot;\ * &quot;-&quot;??_-;_-@_-"/>
    <numFmt numFmtId="168" formatCode="_-[$€]\ * #,##0.00_-;\-[$€]\ * #,##0.00_-;_-[$€]\ * &quot;-&quot;??_-;_-@_-"/>
    <numFmt numFmtId="169" formatCode="_-[$€-2]\ * #,##0.00_-;\-[$€-2]\ * #,##0.00_-;_-[$€-2]\ * &quot;-&quot;??_-"/>
    <numFmt numFmtId="170" formatCode="_-&quot;€&quot;\ * #,##0_-;\-&quot;€&quot;\ * #,##0_-;_-&quot;€&quot;\ * &quot;-&quot;??_-;_-@_-"/>
    <numFmt numFmtId="171" formatCode="0.0%"/>
    <numFmt numFmtId="172" formatCode="_-* #,##0.00\ [$€-1007]_-;\-* #,##0.00\ [$€-1007]_-;_-* &quot;-&quot;??\ [$€-1007]_-;_-@_-"/>
    <numFmt numFmtId="173" formatCode="0.0"/>
    <numFmt numFmtId="174" formatCode="&quot;€&quot;\ #,##0.00"/>
    <numFmt numFmtId="175" formatCode="&quot;€&quot;\ #,##0.00;[Red]&quot;€&quot;\ #,##0.00"/>
    <numFmt numFmtId="176" formatCode="_-[$€-410]\ * #,##0.00_-;\-[$€-410]\ * #,##0.00_-;_-[$€-410]\ * &quot;-&quot;??_-;_-@_-"/>
    <numFmt numFmtId="177" formatCode="#,##0_ ;\-#,##0\ "/>
    <numFmt numFmtId="178" formatCode="#,##0.000000000000"/>
    <numFmt numFmtId="179" formatCode="_-[$€-2]\ * #,##0.00_-;\-[$€-2]\ * #,##0.00_-;_-[$€-2]\ * &quot;-&quot;??_-;_-@_-"/>
    <numFmt numFmtId="180" formatCode="&quot;€&quot;\ #,##0.0;[Red]\-&quot;€&quot;\ #,##0.0"/>
    <numFmt numFmtId="181" formatCode="_-* #,##0.00\ [$€-803]_-;\-* #,##0.00\ [$€-803]_-;_-* &quot;-&quot;??\ [$€-803]_-;_-@_-"/>
    <numFmt numFmtId="182" formatCode="_-* #,##0.00\ [$€-410]_-;\-* #,##0.00\ [$€-410]_-;_-* &quot;-&quot;??\ [$€-410]_-;_-@_-"/>
  </numFmts>
  <fonts count="49" x14ac:knownFonts="1">
    <font>
      <sz val="11"/>
      <color theme="1"/>
      <name val="Calibri"/>
      <family val="2"/>
      <scheme val="minor"/>
    </font>
    <font>
      <sz val="10"/>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0"/>
      <name val="Times New Roman"/>
      <family val="1"/>
    </font>
    <font>
      <sz val="10"/>
      <name val="Arial"/>
      <family val="2"/>
    </font>
    <font>
      <sz val="10"/>
      <color indexed="56"/>
      <name val="Arial"/>
      <family val="2"/>
    </font>
    <font>
      <b/>
      <sz val="8"/>
      <color indexed="56"/>
      <name val="Calibri"/>
      <family val="2"/>
    </font>
    <font>
      <b/>
      <sz val="10"/>
      <color indexed="56"/>
      <name val="Arial"/>
      <family val="2"/>
    </font>
    <font>
      <b/>
      <sz val="13"/>
      <color indexed="56"/>
      <name val="Calibri"/>
      <family val="2"/>
    </font>
    <font>
      <sz val="12"/>
      <name val="Arial"/>
      <family val="2"/>
    </font>
    <font>
      <b/>
      <sz val="12"/>
      <name val="Arial"/>
      <family val="2"/>
    </font>
    <font>
      <sz val="11"/>
      <color indexed="8"/>
      <name val="Calibri"/>
      <family val="2"/>
    </font>
    <font>
      <sz val="8"/>
      <name val="Arial"/>
      <family val="2"/>
    </font>
    <font>
      <b/>
      <sz val="13"/>
      <name val="Arial"/>
      <family val="2"/>
    </font>
    <font>
      <sz val="13"/>
      <name val="Arial"/>
      <family val="2"/>
    </font>
    <font>
      <b/>
      <sz val="13"/>
      <color rgb="FF002060"/>
      <name val="Calibri"/>
      <family val="2"/>
      <scheme val="minor"/>
    </font>
    <font>
      <sz val="12"/>
      <color theme="1"/>
      <name val="Arial"/>
      <family val="2"/>
    </font>
    <font>
      <sz val="10"/>
      <color theme="1"/>
      <name val="Arial"/>
      <family val="2"/>
    </font>
    <font>
      <b/>
      <sz val="12"/>
      <color theme="1"/>
      <name val="Arial"/>
      <family val="2"/>
    </font>
    <font>
      <b/>
      <sz val="10"/>
      <name val="Arial"/>
      <family val="2"/>
    </font>
    <font>
      <b/>
      <sz val="10"/>
      <color rgb="FF0070C0"/>
      <name val="Arial"/>
      <family val="2"/>
    </font>
    <font>
      <b/>
      <sz val="10"/>
      <color indexed="30"/>
      <name val="Arial"/>
      <family val="2"/>
    </font>
    <font>
      <b/>
      <sz val="10"/>
      <color indexed="12"/>
      <name val="Arial"/>
      <family val="2"/>
    </font>
    <font>
      <sz val="10"/>
      <color indexed="10"/>
      <name val="Arial"/>
      <family val="2"/>
    </font>
    <font>
      <i/>
      <sz val="10"/>
      <name val="Arial"/>
      <family val="2"/>
    </font>
    <font>
      <b/>
      <i/>
      <sz val="10"/>
      <name val="Arial"/>
      <family val="2"/>
    </font>
    <font>
      <b/>
      <sz val="10"/>
      <color indexed="62"/>
      <name val="Arial"/>
      <family val="2"/>
    </font>
    <font>
      <b/>
      <sz val="8"/>
      <name val="Arial"/>
      <family val="2"/>
    </font>
    <font>
      <b/>
      <sz val="11"/>
      <color theme="1"/>
      <name val="Calibri"/>
      <family val="2"/>
      <scheme val="minor"/>
    </font>
    <font>
      <sz val="6"/>
      <name val="Arial"/>
      <family val="2"/>
    </font>
    <font>
      <sz val="10"/>
      <color indexed="8"/>
      <name val="Arial"/>
      <family val="2"/>
    </font>
    <font>
      <sz val="8"/>
      <color theme="1"/>
      <name val="Arial"/>
      <family val="2"/>
    </font>
    <font>
      <sz val="11"/>
      <name val="Arial"/>
      <family val="2"/>
    </font>
    <font>
      <sz val="9"/>
      <name val="Arial"/>
      <family val="2"/>
    </font>
    <font>
      <b/>
      <sz val="8"/>
      <color indexed="23"/>
      <name val="Arial"/>
      <family val="2"/>
    </font>
    <font>
      <b/>
      <sz val="8"/>
      <color indexed="10"/>
      <name val="Arial"/>
      <family val="2"/>
    </font>
    <font>
      <b/>
      <sz val="8"/>
      <color rgb="FFFF0000"/>
      <name val="Arial"/>
      <family val="2"/>
    </font>
    <font>
      <sz val="11"/>
      <color rgb="FFFF0000"/>
      <name val="Calibri"/>
      <family val="2"/>
      <scheme val="minor"/>
    </font>
    <font>
      <b/>
      <sz val="18"/>
      <color theme="1"/>
      <name val="Calibri"/>
      <family val="2"/>
      <scheme val="minor"/>
    </font>
    <font>
      <sz val="11"/>
      <color theme="1"/>
      <name val="Arial"/>
      <family val="2"/>
    </font>
    <font>
      <b/>
      <sz val="11"/>
      <color theme="1"/>
      <name val="Arial"/>
      <family val="2"/>
    </font>
    <font>
      <sz val="11"/>
      <color theme="1"/>
      <name val="Calibri"/>
      <family val="2"/>
      <scheme val="minor"/>
    </font>
    <font>
      <b/>
      <sz val="10"/>
      <color rgb="FFFF0000"/>
      <name val="Arial"/>
      <family val="2"/>
    </font>
    <font>
      <b/>
      <sz val="11"/>
      <name val="Calibri"/>
      <family val="2"/>
      <scheme val="minor"/>
    </font>
    <font>
      <sz val="12"/>
      <color theme="1"/>
      <name val="Times New Roman"/>
      <family val="1"/>
    </font>
    <font>
      <sz val="12"/>
      <color rgb="FF000000"/>
      <name val="Times New Roman"/>
      <family val="1"/>
    </font>
    <font>
      <b/>
      <sz val="14"/>
      <name val="Arial"/>
      <family val="2"/>
    </font>
  </fonts>
  <fills count="16">
    <fill>
      <patternFill patternType="none"/>
    </fill>
    <fill>
      <patternFill patternType="gray125"/>
    </fill>
    <fill>
      <patternFill patternType="solid">
        <fgColor indexed="22"/>
      </patternFill>
    </fill>
    <fill>
      <patternFill patternType="solid">
        <fgColor indexed="31"/>
      </patternFill>
    </fill>
    <fill>
      <patternFill patternType="solid">
        <fgColor indexed="22"/>
        <bgColor indexed="64"/>
      </patternFill>
    </fill>
    <fill>
      <patternFill patternType="solid">
        <fgColor theme="2"/>
        <bgColor indexed="64"/>
      </patternFill>
    </fill>
    <fill>
      <patternFill patternType="solid">
        <fgColor indexed="43"/>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3" tint="0.59999389629810485"/>
        <bgColor indexed="64"/>
      </patternFill>
    </fill>
  </fills>
  <borders count="9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auto="1"/>
      </top>
      <bottom/>
      <diagonal/>
    </border>
    <border>
      <left/>
      <right style="thin">
        <color indexed="64"/>
      </right>
      <top/>
      <bottom/>
      <diagonal/>
    </border>
    <border>
      <left/>
      <right/>
      <top/>
      <bottom style="thin">
        <color auto="1"/>
      </bottom>
      <diagonal/>
    </border>
    <border>
      <left/>
      <right style="thin">
        <color auto="1"/>
      </right>
      <top/>
      <bottom style="thin">
        <color auto="1"/>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right/>
      <top style="medium">
        <color indexed="64"/>
      </top>
      <bottom style="hair">
        <color indexed="64"/>
      </bottom>
      <diagonal/>
    </border>
    <border>
      <left style="medium">
        <color indexed="64"/>
      </left>
      <right style="medium">
        <color indexed="64"/>
      </right>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hair">
        <color indexed="64"/>
      </top>
      <bottom/>
      <diagonal/>
    </border>
    <border>
      <left/>
      <right style="medium">
        <color indexed="64"/>
      </right>
      <top/>
      <bottom/>
      <diagonal/>
    </border>
    <border>
      <left/>
      <right style="thin">
        <color indexed="64"/>
      </right>
      <top style="hair">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top/>
      <bottom style="medium">
        <color indexed="64"/>
      </bottom>
      <diagonal/>
    </border>
    <border>
      <left/>
      <right/>
      <top style="thick">
        <color theme="4" tint="0.499984740745262"/>
      </top>
      <bottom/>
      <diagonal/>
    </border>
    <border>
      <left/>
      <right style="thin">
        <color indexed="64"/>
      </right>
      <top style="medium">
        <color indexed="64"/>
      </top>
      <bottom style="medium">
        <color indexed="64"/>
      </bottom>
      <diagonal/>
    </border>
    <border>
      <left/>
      <right/>
      <top/>
      <bottom style="hair">
        <color indexed="64"/>
      </bottom>
      <diagonal/>
    </border>
    <border>
      <left style="medium">
        <color indexed="64"/>
      </left>
      <right/>
      <top/>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3">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5" fillId="0" borderId="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9" fontId="6" fillId="0" borderId="0" applyFont="0" applyFill="0" applyBorder="0" applyAlignment="0" applyProtection="0"/>
    <xf numFmtId="0" fontId="5" fillId="0" borderId="0"/>
    <xf numFmtId="0" fontId="5" fillId="0" borderId="0"/>
    <xf numFmtId="0" fontId="6" fillId="0" borderId="0"/>
    <xf numFmtId="0" fontId="6" fillId="0" borderId="0"/>
    <xf numFmtId="0" fontId="5" fillId="0" borderId="0"/>
    <xf numFmtId="0" fontId="5" fillId="0" borderId="0"/>
    <xf numFmtId="0" fontId="6" fillId="0" borderId="0"/>
    <xf numFmtId="167" fontId="5" fillId="0" borderId="0" applyFont="0" applyFill="0" applyBorder="0" applyAlignment="0" applyProtection="0"/>
    <xf numFmtId="167" fontId="13" fillId="0" borderId="0" applyFont="0" applyFill="0" applyBorder="0" applyAlignment="0" applyProtection="0"/>
    <xf numFmtId="0" fontId="5" fillId="0" borderId="0"/>
    <xf numFmtId="0" fontId="6" fillId="0" borderId="0"/>
    <xf numFmtId="0" fontId="6" fillId="0" borderId="0"/>
    <xf numFmtId="0" fontId="6" fillId="0" borderId="0"/>
    <xf numFmtId="164" fontId="43" fillId="0" borderId="0" applyFont="0" applyFill="0" applyBorder="0" applyAlignment="0" applyProtection="0"/>
  </cellStyleXfs>
  <cellXfs count="678">
    <xf numFmtId="0" fontId="0" fillId="0" borderId="0" xfId="0"/>
    <xf numFmtId="0" fontId="6" fillId="0" borderId="0" xfId="4" applyFont="1" applyBorder="1" applyAlignment="1">
      <alignment vertical="center" wrapText="1"/>
    </xf>
    <xf numFmtId="0" fontId="6" fillId="0" borderId="0" xfId="4" applyFont="1" applyBorder="1" applyAlignment="1">
      <alignment horizontal="center" wrapText="1"/>
    </xf>
    <xf numFmtId="0" fontId="7" fillId="0" borderId="0" xfId="4" applyFont="1" applyBorder="1" applyAlignment="1">
      <alignment horizontal="center" wrapText="1"/>
    </xf>
    <xf numFmtId="0" fontId="6" fillId="0" borderId="0" xfId="4" applyFont="1" applyBorder="1" applyAlignment="1">
      <alignment wrapText="1"/>
    </xf>
    <xf numFmtId="0" fontId="6" fillId="0" borderId="0" xfId="4" applyFont="1" applyBorder="1"/>
    <xf numFmtId="0" fontId="4" fillId="2" borderId="3" xfId="3" applyFill="1" applyAlignment="1">
      <alignment horizontal="left" vertical="center" wrapText="1"/>
    </xf>
    <xf numFmtId="0" fontId="8" fillId="2" borderId="3" xfId="3" applyFont="1" applyFill="1" applyAlignment="1">
      <alignment horizontal="center" vertical="center" wrapText="1"/>
    </xf>
    <xf numFmtId="0" fontId="9" fillId="2" borderId="3" xfId="3" applyFont="1" applyFill="1" applyAlignment="1">
      <alignment vertical="center" wrapText="1"/>
    </xf>
    <xf numFmtId="0" fontId="4" fillId="2" borderId="3" xfId="3" applyFill="1" applyAlignment="1">
      <alignment horizontal="center" vertical="center" wrapText="1"/>
    </xf>
    <xf numFmtId="0" fontId="4" fillId="2" borderId="3" xfId="3" applyFill="1" applyAlignment="1">
      <alignment vertical="center" wrapText="1"/>
    </xf>
    <xf numFmtId="0" fontId="3" fillId="0" borderId="2" xfId="2" applyFill="1" applyAlignment="1">
      <alignment horizontal="left" vertical="center" wrapText="1"/>
    </xf>
    <xf numFmtId="0" fontId="3" fillId="0" borderId="2" xfId="2" applyAlignment="1">
      <alignment horizontal="center" vertical="center" wrapText="1"/>
    </xf>
    <xf numFmtId="0" fontId="9" fillId="3" borderId="2" xfId="2" applyFont="1" applyFill="1" applyAlignment="1">
      <alignment vertical="center" wrapText="1"/>
    </xf>
    <xf numFmtId="0" fontId="3" fillId="0" borderId="2" xfId="2" applyAlignment="1">
      <alignment horizontal="center" wrapText="1"/>
    </xf>
    <xf numFmtId="0" fontId="3" fillId="0" borderId="2" xfId="2" applyFill="1" applyAlignment="1">
      <alignment vertical="center" wrapText="1"/>
    </xf>
    <xf numFmtId="0" fontId="11" fillId="0" borderId="0" xfId="4" applyFont="1" applyBorder="1" applyAlignment="1">
      <alignment wrapText="1"/>
    </xf>
    <xf numFmtId="0" fontId="3" fillId="0" borderId="2" xfId="2" applyAlignment="1">
      <alignment vertical="center" wrapText="1"/>
    </xf>
    <xf numFmtId="0" fontId="3" fillId="0" borderId="2" xfId="2" applyFill="1" applyAlignment="1">
      <alignment horizontal="center" wrapText="1"/>
    </xf>
    <xf numFmtId="0" fontId="2" fillId="0" borderId="1" xfId="1" applyFill="1" applyAlignment="1">
      <alignment horizontal="left" vertical="center" wrapText="1"/>
    </xf>
    <xf numFmtId="0" fontId="2" fillId="0" borderId="1" xfId="1" applyAlignment="1">
      <alignment horizontal="center" vertical="center" wrapText="1"/>
    </xf>
    <xf numFmtId="0" fontId="2" fillId="0" borderId="1" xfId="1" applyAlignment="1">
      <alignment horizontal="left" vertical="distributed" wrapText="1"/>
    </xf>
    <xf numFmtId="0" fontId="9" fillId="0" borderId="1" xfId="1" applyFont="1" applyAlignment="1">
      <alignment vertical="center" wrapText="1"/>
    </xf>
    <xf numFmtId="0" fontId="2" fillId="0" borderId="1" xfId="1" applyAlignment="1">
      <alignment horizontal="center" wrapText="1"/>
    </xf>
    <xf numFmtId="0" fontId="2" fillId="0" borderId="1" xfId="1" applyAlignment="1">
      <alignment wrapText="1"/>
    </xf>
    <xf numFmtId="0" fontId="2" fillId="0" borderId="1" xfId="1"/>
    <xf numFmtId="0" fontId="11" fillId="0" borderId="0" xfId="4" applyFont="1" applyBorder="1" applyAlignment="1">
      <alignment horizontal="center" wrapText="1"/>
    </xf>
    <xf numFmtId="0" fontId="11" fillId="0" borderId="0" xfId="4" applyFont="1" applyBorder="1" applyAlignment="1">
      <alignment horizontal="left" vertical="distributed" wrapText="1"/>
    </xf>
    <xf numFmtId="0" fontId="11" fillId="0" borderId="0" xfId="4" applyFont="1" applyBorder="1" applyAlignment="1">
      <alignment horizontal="left" vertical="center" wrapText="1"/>
    </xf>
    <xf numFmtId="0" fontId="11" fillId="0" borderId="0" xfId="4" applyFont="1" applyBorder="1" applyAlignment="1">
      <alignment horizontal="center" vertical="center" wrapText="1"/>
    </xf>
    <xf numFmtId="0" fontId="6" fillId="0" borderId="0" xfId="4" applyFont="1" applyBorder="1" applyAlignment="1">
      <alignment vertical="center"/>
    </xf>
    <xf numFmtId="0" fontId="11" fillId="0" borderId="0" xfId="4" applyFont="1" applyBorder="1" applyAlignment="1">
      <alignment horizontal="center" vertical="distributed" wrapText="1"/>
    </xf>
    <xf numFmtId="0" fontId="11" fillId="0" borderId="0" xfId="4" applyFont="1" applyBorder="1"/>
    <xf numFmtId="0" fontId="11" fillId="0" borderId="0" xfId="4" applyFont="1" applyBorder="1" applyAlignment="1">
      <alignment horizontal="center" vertical="center"/>
    </xf>
    <xf numFmtId="0" fontId="11" fillId="0" borderId="0" xfId="4" applyFont="1" applyFill="1" applyBorder="1" applyAlignment="1">
      <alignment horizontal="center" vertical="center"/>
    </xf>
    <xf numFmtId="0" fontId="12" fillId="0" borderId="0" xfId="4" applyFont="1" applyBorder="1" applyAlignment="1">
      <alignment horizontal="center" vertical="center" wrapText="1"/>
    </xf>
    <xf numFmtId="0" fontId="6" fillId="0" borderId="0" xfId="4" applyFont="1" applyBorder="1" applyAlignment="1">
      <alignment horizontal="left" vertical="center" wrapText="1"/>
    </xf>
    <xf numFmtId="0" fontId="6" fillId="0" borderId="0" xfId="4" applyFont="1" applyBorder="1" applyAlignment="1">
      <alignment horizontal="center" vertical="center" wrapText="1"/>
    </xf>
    <xf numFmtId="0" fontId="6" fillId="0" borderId="0" xfId="4" applyFont="1" applyBorder="1" applyAlignment="1">
      <alignment horizontal="left" vertical="distributed" wrapText="1"/>
    </xf>
    <xf numFmtId="0" fontId="0" fillId="0" borderId="0" xfId="0" applyAlignment="1">
      <alignment vertical="center" wrapText="1"/>
    </xf>
    <xf numFmtId="170" fontId="0" fillId="0" borderId="0" xfId="0" applyNumberFormat="1"/>
    <xf numFmtId="0" fontId="0" fillId="0" borderId="0" xfId="0" applyAlignment="1">
      <alignment vertical="center"/>
    </xf>
    <xf numFmtId="170" fontId="13" fillId="0" borderId="0" xfId="17" applyNumberFormat="1" applyFont="1"/>
    <xf numFmtId="20" fontId="0" fillId="0" borderId="0" xfId="0" applyNumberFormat="1"/>
    <xf numFmtId="0" fontId="12" fillId="0" borderId="0" xfId="4" applyFont="1" applyAlignment="1">
      <alignment wrapText="1"/>
    </xf>
    <xf numFmtId="0" fontId="11" fillId="0" borderId="0" xfId="4" applyFont="1" applyAlignment="1">
      <alignment wrapText="1"/>
    </xf>
    <xf numFmtId="0" fontId="14" fillId="0" borderId="0" xfId="4" applyFont="1" applyAlignment="1">
      <alignment wrapText="1"/>
    </xf>
    <xf numFmtId="0" fontId="11" fillId="0" borderId="0" xfId="4" applyFont="1"/>
    <xf numFmtId="0" fontId="6" fillId="0" borderId="0" xfId="4" applyFont="1" applyAlignment="1">
      <alignment horizontal="center" wrapText="1"/>
    </xf>
    <xf numFmtId="0" fontId="16" fillId="0" borderId="0" xfId="4" applyFont="1" applyBorder="1"/>
    <xf numFmtId="0" fontId="16" fillId="0" borderId="0" xfId="4" applyFont="1" applyBorder="1" applyAlignment="1">
      <alignment wrapText="1"/>
    </xf>
    <xf numFmtId="0" fontId="15" fillId="0" borderId="0" xfId="4" applyFont="1" applyBorder="1"/>
    <xf numFmtId="0" fontId="15" fillId="0" borderId="0" xfId="4" applyFont="1" applyBorder="1" applyAlignment="1">
      <alignment wrapText="1"/>
    </xf>
    <xf numFmtId="0" fontId="12" fillId="0" borderId="0" xfId="9" applyFont="1"/>
    <xf numFmtId="0" fontId="11" fillId="0" borderId="0" xfId="9" applyFont="1"/>
    <xf numFmtId="0" fontId="6" fillId="0" borderId="0" xfId="9" applyFont="1" applyBorder="1" applyAlignment="1">
      <alignment horizontal="center" wrapText="1"/>
    </xf>
    <xf numFmtId="0" fontId="11" fillId="0" borderId="0" xfId="9" applyFont="1" applyFill="1"/>
    <xf numFmtId="0" fontId="11" fillId="0" borderId="0" xfId="9" applyFont="1" applyAlignment="1">
      <alignment wrapText="1"/>
    </xf>
    <xf numFmtId="0" fontId="12" fillId="0" borderId="0" xfId="4" applyFont="1"/>
    <xf numFmtId="0" fontId="17" fillId="0" borderId="2" xfId="2" applyFont="1" applyAlignment="1">
      <alignment horizontal="center" vertical="center" wrapText="1"/>
    </xf>
    <xf numFmtId="0" fontId="18" fillId="0" borderId="0" xfId="0" applyFont="1" applyBorder="1"/>
    <xf numFmtId="0" fontId="20" fillId="0" borderId="0" xfId="0" applyFont="1" applyBorder="1"/>
    <xf numFmtId="167" fontId="18" fillId="0" borderId="0" xfId="0" applyNumberFormat="1" applyFont="1" applyBorder="1"/>
    <xf numFmtId="167" fontId="18" fillId="0" borderId="6" xfId="0" applyNumberFormat="1" applyFont="1" applyBorder="1"/>
    <xf numFmtId="167" fontId="0" fillId="0" borderId="0" xfId="0" applyNumberFormat="1"/>
    <xf numFmtId="167" fontId="18" fillId="0" borderId="0" xfId="0" applyNumberFormat="1" applyFont="1"/>
    <xf numFmtId="0" fontId="18" fillId="0" borderId="0" xfId="0" applyFont="1"/>
    <xf numFmtId="167" fontId="18" fillId="0" borderId="0" xfId="0" applyNumberFormat="1" applyFont="1" applyAlignment="1">
      <alignment horizontal="center"/>
    </xf>
    <xf numFmtId="0" fontId="18" fillId="0" borderId="6" xfId="0" applyFont="1" applyBorder="1" applyAlignment="1">
      <alignment wrapText="1"/>
    </xf>
    <xf numFmtId="167" fontId="18" fillId="0" borderId="0" xfId="0" applyNumberFormat="1" applyFont="1" applyBorder="1" applyAlignment="1">
      <alignment wrapText="1"/>
    </xf>
    <xf numFmtId="0" fontId="18" fillId="0" borderId="8" xfId="0" applyFont="1" applyBorder="1"/>
    <xf numFmtId="0" fontId="18" fillId="0" borderId="4" xfId="0" applyFont="1" applyBorder="1"/>
    <xf numFmtId="167" fontId="19" fillId="0" borderId="4" xfId="0" applyNumberFormat="1" applyFont="1" applyBorder="1" applyAlignment="1">
      <alignment horizontal="center" wrapText="1"/>
    </xf>
    <xf numFmtId="167" fontId="19" fillId="0" borderId="4" xfId="0" applyNumberFormat="1" applyFont="1" applyBorder="1" applyAlignment="1">
      <alignment wrapText="1"/>
    </xf>
    <xf numFmtId="0" fontId="20" fillId="0" borderId="9" xfId="0" applyFont="1" applyBorder="1"/>
    <xf numFmtId="167" fontId="18" fillId="0" borderId="0" xfId="0" applyNumberFormat="1" applyFont="1" applyBorder="1" applyAlignment="1">
      <alignment horizontal="center"/>
    </xf>
    <xf numFmtId="0" fontId="18" fillId="0" borderId="9" xfId="0" applyFont="1" applyBorder="1"/>
    <xf numFmtId="167" fontId="18" fillId="0" borderId="7" xfId="0" applyNumberFormat="1" applyFont="1" applyBorder="1"/>
    <xf numFmtId="167" fontId="18" fillId="0" borderId="0" xfId="0" applyNumberFormat="1" applyFont="1" applyFill="1" applyBorder="1" applyAlignment="1">
      <alignment horizontal="center"/>
    </xf>
    <xf numFmtId="0" fontId="6" fillId="0" borderId="0" xfId="10" applyFont="1"/>
    <xf numFmtId="167" fontId="6" fillId="0" borderId="0" xfId="10" applyNumberFormat="1" applyFont="1"/>
    <xf numFmtId="168" fontId="6" fillId="0" borderId="0" xfId="5" applyFont="1"/>
    <xf numFmtId="167" fontId="19" fillId="0" borderId="0" xfId="0" applyNumberFormat="1" applyFont="1"/>
    <xf numFmtId="166" fontId="6" fillId="0" borderId="0" xfId="10" applyNumberFormat="1" applyFont="1"/>
    <xf numFmtId="168" fontId="21" fillId="0" borderId="0" xfId="5" applyFont="1"/>
    <xf numFmtId="166" fontId="21" fillId="0" borderId="0" xfId="10" applyNumberFormat="1" applyFont="1"/>
    <xf numFmtId="171" fontId="21" fillId="0" borderId="0" xfId="10" applyNumberFormat="1" applyFont="1"/>
    <xf numFmtId="172" fontId="6" fillId="0" borderId="0" xfId="10" applyNumberFormat="1" applyFont="1"/>
    <xf numFmtId="167" fontId="14" fillId="0" borderId="0" xfId="12" applyNumberFormat="1" applyFont="1" applyFill="1" applyBorder="1" applyAlignment="1"/>
    <xf numFmtId="168" fontId="6" fillId="0" borderId="0" xfId="10" applyNumberFormat="1" applyFont="1"/>
    <xf numFmtId="172" fontId="21" fillId="0" borderId="0" xfId="10" applyNumberFormat="1" applyFont="1"/>
    <xf numFmtId="0" fontId="0" fillId="0" borderId="0" xfId="0" applyFill="1"/>
    <xf numFmtId="168" fontId="6" fillId="0" borderId="0" xfId="5" applyFont="1" applyFill="1"/>
    <xf numFmtId="0" fontId="6" fillId="0" borderId="0" xfId="10" applyFont="1" applyFill="1"/>
    <xf numFmtId="173" fontId="0" fillId="0" borderId="0" xfId="0" applyNumberFormat="1"/>
    <xf numFmtId="0" fontId="6" fillId="0" borderId="0" xfId="21"/>
    <xf numFmtId="168" fontId="6" fillId="0" borderId="0" xfId="5"/>
    <xf numFmtId="174" fontId="6" fillId="0" borderId="0" xfId="21" applyNumberFormat="1"/>
    <xf numFmtId="167" fontId="6" fillId="0" borderId="0" xfId="21" applyNumberFormat="1"/>
    <xf numFmtId="0" fontId="22" fillId="0" borderId="0" xfId="21" applyFont="1"/>
    <xf numFmtId="0" fontId="21" fillId="4" borderId="0" xfId="21" applyFont="1" applyFill="1"/>
    <xf numFmtId="0" fontId="6" fillId="4" borderId="0" xfId="21" applyFont="1" applyFill="1"/>
    <xf numFmtId="168" fontId="6" fillId="4" borderId="0" xfId="5" applyFont="1" applyFill="1"/>
    <xf numFmtId="168" fontId="21" fillId="5" borderId="11" xfId="5" applyFont="1" applyFill="1" applyBorder="1"/>
    <xf numFmtId="174" fontId="23" fillId="0" borderId="0" xfId="21" applyNumberFormat="1" applyFont="1" applyAlignment="1">
      <alignment horizontal="center" wrapText="1"/>
    </xf>
    <xf numFmtId="167" fontId="22" fillId="4" borderId="0" xfId="21" applyNumberFormat="1" applyFont="1" applyFill="1"/>
    <xf numFmtId="0" fontId="21" fillId="0" borderId="0" xfId="21" applyFont="1"/>
    <xf numFmtId="174" fontId="21" fillId="5" borderId="0" xfId="21" applyNumberFormat="1" applyFont="1" applyFill="1"/>
    <xf numFmtId="0" fontId="6" fillId="0" borderId="0" xfId="21" applyFill="1"/>
    <xf numFmtId="167" fontId="21" fillId="0" borderId="0" xfId="5" applyNumberFormat="1" applyFont="1"/>
    <xf numFmtId="0" fontId="23" fillId="0" borderId="0" xfId="21" applyFont="1"/>
    <xf numFmtId="174" fontId="23" fillId="0" borderId="0" xfId="21" applyNumberFormat="1" applyFont="1"/>
    <xf numFmtId="167" fontId="22" fillId="0" borderId="0" xfId="21" applyNumberFormat="1" applyFont="1"/>
    <xf numFmtId="168" fontId="21" fillId="5" borderId="0" xfId="5" applyFont="1" applyFill="1"/>
    <xf numFmtId="168" fontId="22" fillId="0" borderId="0" xfId="5" applyFont="1"/>
    <xf numFmtId="0" fontId="6" fillId="0" borderId="12" xfId="21" applyBorder="1"/>
    <xf numFmtId="0" fontId="24" fillId="0" borderId="0" xfId="21" applyFont="1" applyFill="1"/>
    <xf numFmtId="0" fontId="6" fillId="0" borderId="0" xfId="21" applyFont="1"/>
    <xf numFmtId="0" fontId="6" fillId="0" borderId="0" xfId="21" applyAlignment="1">
      <alignment horizontal="center"/>
    </xf>
    <xf numFmtId="0" fontId="21" fillId="5" borderId="0" xfId="21" applyFont="1" applyFill="1"/>
    <xf numFmtId="1" fontId="6" fillId="0" borderId="0" xfId="5" applyNumberFormat="1" applyFont="1"/>
    <xf numFmtId="2" fontId="6" fillId="0" borderId="0" xfId="21" applyNumberFormat="1"/>
    <xf numFmtId="0" fontId="25" fillId="0" borderId="0" xfId="21" applyFont="1"/>
    <xf numFmtId="168" fontId="14" fillId="0" borderId="0" xfId="5" applyFont="1"/>
    <xf numFmtId="174" fontId="22" fillId="0" borderId="0" xfId="21" applyNumberFormat="1" applyFont="1"/>
    <xf numFmtId="168" fontId="6" fillId="0" borderId="0" xfId="5" applyAlignment="1">
      <alignment horizontal="center"/>
    </xf>
    <xf numFmtId="3" fontId="21" fillId="0" borderId="0" xfId="21" applyNumberFormat="1" applyFont="1" applyFill="1"/>
    <xf numFmtId="168" fontId="21" fillId="0" borderId="0" xfId="5" applyFont="1" applyFill="1" applyAlignment="1">
      <alignment horizontal="center"/>
    </xf>
    <xf numFmtId="0" fontId="21" fillId="0" borderId="0" xfId="21" applyFont="1" applyFill="1"/>
    <xf numFmtId="167" fontId="21" fillId="0" borderId="0" xfId="21" applyNumberFormat="1" applyFont="1" applyFill="1"/>
    <xf numFmtId="167" fontId="22" fillId="0" borderId="0" xfId="21" applyNumberFormat="1" applyFont="1" applyFill="1"/>
    <xf numFmtId="3" fontId="6" fillId="0" borderId="12" xfId="21" applyNumberFormat="1" applyFill="1" applyBorder="1"/>
    <xf numFmtId="168" fontId="6" fillId="0" borderId="0" xfId="5" applyFill="1" applyAlignment="1">
      <alignment horizontal="right"/>
    </xf>
    <xf numFmtId="168" fontId="6" fillId="0" borderId="0" xfId="5" applyAlignment="1">
      <alignment horizontal="right"/>
    </xf>
    <xf numFmtId="3" fontId="6" fillId="0" borderId="0" xfId="21" applyNumberFormat="1" applyFill="1" applyBorder="1"/>
    <xf numFmtId="172" fontId="21" fillId="5" borderId="0" xfId="21" applyNumberFormat="1" applyFont="1" applyFill="1"/>
    <xf numFmtId="175" fontId="22" fillId="0" borderId="0" xfId="21" applyNumberFormat="1" applyFont="1"/>
    <xf numFmtId="3" fontId="6" fillId="0" borderId="0" xfId="21" applyNumberFormat="1"/>
    <xf numFmtId="167" fontId="21" fillId="0" borderId="0" xfId="21" applyNumberFormat="1" applyFont="1"/>
    <xf numFmtId="174" fontId="6" fillId="0" borderId="12" xfId="21" applyNumberFormat="1" applyBorder="1"/>
    <xf numFmtId="174" fontId="26" fillId="0" borderId="0" xfId="21" applyNumberFormat="1" applyFont="1"/>
    <xf numFmtId="174" fontId="21" fillId="0" borderId="0" xfId="21" applyNumberFormat="1" applyFont="1"/>
    <xf numFmtId="176" fontId="6" fillId="0" borderId="12" xfId="21" applyNumberFormat="1" applyBorder="1"/>
    <xf numFmtId="1" fontId="6" fillId="0" borderId="0" xfId="21" applyNumberFormat="1" applyFont="1" applyFill="1"/>
    <xf numFmtId="167" fontId="6" fillId="0" borderId="12" xfId="17" applyFont="1" applyBorder="1"/>
    <xf numFmtId="167" fontId="6" fillId="0" borderId="0" xfId="17" applyFont="1"/>
    <xf numFmtId="164" fontId="6" fillId="0" borderId="0" xfId="21" applyNumberFormat="1"/>
    <xf numFmtId="177" fontId="6" fillId="0" borderId="0" xfId="21" applyNumberFormat="1"/>
    <xf numFmtId="1" fontId="6" fillId="0" borderId="0" xfId="21" applyNumberFormat="1"/>
    <xf numFmtId="167" fontId="21" fillId="5" borderId="0" xfId="17" applyFont="1" applyFill="1"/>
    <xf numFmtId="174" fontId="6" fillId="0" borderId="0" xfId="21" applyNumberFormat="1" applyFont="1"/>
    <xf numFmtId="174" fontId="27" fillId="0" borderId="0" xfId="21" applyNumberFormat="1" applyFont="1"/>
    <xf numFmtId="0" fontId="6" fillId="4" borderId="0" xfId="21" applyFill="1"/>
    <xf numFmtId="168" fontId="6" fillId="4" borderId="0" xfId="5" applyFill="1"/>
    <xf numFmtId="174" fontId="21" fillId="0" borderId="0" xfId="21" applyNumberFormat="1" applyFont="1" applyFill="1"/>
    <xf numFmtId="178" fontId="6" fillId="0" borderId="0" xfId="21" applyNumberFormat="1"/>
    <xf numFmtId="168" fontId="14" fillId="0" borderId="0" xfId="21" applyNumberFormat="1" applyFont="1"/>
    <xf numFmtId="174" fontId="6" fillId="4" borderId="0" xfId="21" applyNumberFormat="1" applyFill="1"/>
    <xf numFmtId="2" fontId="18" fillId="0" borderId="0" xfId="0" applyNumberFormat="1" applyFont="1"/>
    <xf numFmtId="0" fontId="6" fillId="0" borderId="0" xfId="21" applyFont="1" applyFill="1"/>
    <xf numFmtId="0" fontId="23" fillId="0" borderId="0" xfId="21" applyFont="1" applyFill="1"/>
    <xf numFmtId="9" fontId="21" fillId="0" borderId="0" xfId="5" applyNumberFormat="1" applyFont="1"/>
    <xf numFmtId="0" fontId="11" fillId="0" borderId="0" xfId="9" applyFont="1" applyFill="1" applyAlignment="1">
      <alignment wrapText="1"/>
    </xf>
    <xf numFmtId="0" fontId="21" fillId="0" borderId="0" xfId="12" applyFont="1"/>
    <xf numFmtId="0" fontId="6" fillId="0" borderId="0" xfId="19" applyFont="1"/>
    <xf numFmtId="0" fontId="21" fillId="0" borderId="0" xfId="12" applyFont="1" applyFill="1"/>
    <xf numFmtId="167" fontId="21" fillId="0" borderId="0" xfId="12" applyNumberFormat="1" applyFont="1" applyFill="1"/>
    <xf numFmtId="9" fontId="21" fillId="0" borderId="0" xfId="12" applyNumberFormat="1" applyFont="1" applyFill="1" applyBorder="1" applyAlignment="1">
      <alignment horizontal="center"/>
    </xf>
    <xf numFmtId="0" fontId="6" fillId="0" borderId="0" xfId="12" applyFont="1" applyFill="1" applyBorder="1"/>
    <xf numFmtId="167" fontId="6" fillId="0" borderId="0" xfId="12" applyNumberFormat="1" applyFont="1" applyFill="1" applyBorder="1"/>
    <xf numFmtId="168" fontId="21" fillId="0" borderId="0" xfId="7" applyFont="1" applyFill="1" applyAlignment="1">
      <alignment vertical="center"/>
    </xf>
    <xf numFmtId="168" fontId="21" fillId="0" borderId="0" xfId="7" applyFont="1" applyAlignment="1">
      <alignment horizontal="center"/>
    </xf>
    <xf numFmtId="0" fontId="6" fillId="0" borderId="0" xfId="12" applyFont="1" applyFill="1" applyAlignment="1">
      <alignment horizontal="center"/>
    </xf>
    <xf numFmtId="0" fontId="21" fillId="0" borderId="0" xfId="12" applyFont="1" applyFill="1" applyAlignment="1">
      <alignment horizontal="center"/>
    </xf>
    <xf numFmtId="168" fontId="21" fillId="0" borderId="0" xfId="7" applyFont="1" applyFill="1"/>
    <xf numFmtId="0" fontId="6" fillId="0" borderId="0" xfId="12" applyFont="1" applyFill="1"/>
    <xf numFmtId="168" fontId="6" fillId="0" borderId="0" xfId="7" applyFont="1" applyFill="1"/>
    <xf numFmtId="168" fontId="6" fillId="0" borderId="0" xfId="12" applyNumberFormat="1" applyFont="1" applyFill="1"/>
    <xf numFmtId="0" fontId="6" fillId="0" borderId="0" xfId="12" applyFont="1" applyAlignment="1">
      <alignment horizontal="center" vertical="center"/>
    </xf>
    <xf numFmtId="0" fontId="6" fillId="0" borderId="0" xfId="12" applyFont="1" applyFill="1" applyAlignment="1">
      <alignment vertical="center" wrapText="1"/>
    </xf>
    <xf numFmtId="168" fontId="6" fillId="0" borderId="0" xfId="7" applyFont="1" applyFill="1" applyAlignment="1">
      <alignment vertical="center"/>
    </xf>
    <xf numFmtId="168" fontId="6" fillId="0" borderId="0" xfId="12" applyNumberFormat="1" applyFont="1" applyFill="1" applyAlignment="1">
      <alignment vertical="center" wrapText="1"/>
    </xf>
    <xf numFmtId="168" fontId="21" fillId="0" borderId="0" xfId="7" applyFont="1" applyFill="1" applyBorder="1"/>
    <xf numFmtId="168" fontId="6" fillId="0" borderId="0" xfId="12" applyNumberFormat="1" applyFont="1" applyFill="1" applyBorder="1"/>
    <xf numFmtId="0" fontId="21" fillId="4" borderId="38" xfId="12" applyFont="1" applyFill="1" applyBorder="1" applyAlignment="1">
      <alignment horizontal="center"/>
    </xf>
    <xf numFmtId="0" fontId="21" fillId="4" borderId="39" xfId="12" applyFont="1" applyFill="1" applyBorder="1" applyAlignment="1">
      <alignment horizontal="center"/>
    </xf>
    <xf numFmtId="0" fontId="21" fillId="0" borderId="0" xfId="12" applyFont="1" applyFill="1" applyBorder="1" applyAlignment="1">
      <alignment horizontal="center"/>
    </xf>
    <xf numFmtId="0" fontId="21" fillId="0" borderId="0" xfId="12" applyFont="1" applyAlignment="1">
      <alignment horizontal="center"/>
    </xf>
    <xf numFmtId="0" fontId="6" fillId="0" borderId="0" xfId="12" applyFont="1"/>
    <xf numFmtId="168" fontId="6" fillId="0" borderId="0" xfId="7" applyFont="1"/>
    <xf numFmtId="0" fontId="6" fillId="0" borderId="0" xfId="19"/>
    <xf numFmtId="0" fontId="21" fillId="8" borderId="38" xfId="12" applyFont="1" applyFill="1" applyBorder="1"/>
    <xf numFmtId="168" fontId="21" fillId="8" borderId="40" xfId="7" applyFont="1" applyFill="1" applyBorder="1"/>
    <xf numFmtId="168" fontId="21" fillId="8" borderId="12" xfId="7" applyFont="1" applyFill="1" applyBorder="1"/>
    <xf numFmtId="0" fontId="6" fillId="0" borderId="0" xfId="12" applyFont="1" applyAlignment="1">
      <alignment horizontal="left"/>
    </xf>
    <xf numFmtId="0" fontId="6" fillId="0" borderId="0" xfId="12" applyFont="1" applyAlignment="1">
      <alignment horizontal="center"/>
    </xf>
    <xf numFmtId="0" fontId="31" fillId="0" borderId="0" xfId="12" applyFont="1"/>
    <xf numFmtId="0" fontId="31" fillId="0" borderId="0" xfId="12" applyFont="1" applyFill="1"/>
    <xf numFmtId="0" fontId="6" fillId="0" borderId="0" xfId="12" applyFont="1" applyAlignment="1"/>
    <xf numFmtId="0" fontId="6" fillId="0" borderId="0" xfId="12" applyFont="1" applyAlignment="1">
      <alignment wrapText="1"/>
    </xf>
    <xf numFmtId="0" fontId="32" fillId="0" borderId="0" xfId="12" applyFont="1" applyAlignment="1"/>
    <xf numFmtId="0" fontId="14" fillId="0" borderId="0" xfId="12" applyFont="1"/>
    <xf numFmtId="0" fontId="21" fillId="0" borderId="0" xfId="12" applyFont="1" applyFill="1" applyAlignment="1">
      <alignment vertical="center"/>
    </xf>
    <xf numFmtId="167" fontId="14" fillId="0" borderId="0" xfId="12" applyNumberFormat="1" applyFont="1" applyFill="1"/>
    <xf numFmtId="167" fontId="14" fillId="0" borderId="0" xfId="12" applyNumberFormat="1" applyFont="1" applyFill="1" applyAlignment="1">
      <alignment wrapText="1"/>
    </xf>
    <xf numFmtId="0" fontId="21" fillId="6" borderId="38" xfId="12" applyFont="1" applyFill="1" applyBorder="1" applyAlignment="1">
      <alignment horizontal="right"/>
    </xf>
    <xf numFmtId="167" fontId="21" fillId="6" borderId="40" xfId="7" applyNumberFormat="1" applyFont="1" applyFill="1" applyBorder="1"/>
    <xf numFmtId="0" fontId="21" fillId="4" borderId="38" xfId="12" applyFont="1" applyFill="1" applyBorder="1" applyAlignment="1">
      <alignment horizontal="left"/>
    </xf>
    <xf numFmtId="0" fontId="14" fillId="4" borderId="39" xfId="12" applyFont="1" applyFill="1" applyBorder="1"/>
    <xf numFmtId="168" fontId="14" fillId="4" borderId="39" xfId="7" applyFont="1" applyFill="1" applyBorder="1"/>
    <xf numFmtId="168" fontId="29" fillId="4" borderId="39" xfId="7" applyFont="1" applyFill="1" applyBorder="1"/>
    <xf numFmtId="0" fontId="6" fillId="0" borderId="0" xfId="12" applyFill="1" applyBorder="1"/>
    <xf numFmtId="0" fontId="21" fillId="0" borderId="0" xfId="12" applyFont="1" applyFill="1" applyAlignment="1">
      <alignment horizontal="left"/>
    </xf>
    <xf numFmtId="0" fontId="6" fillId="0" borderId="0" xfId="12" applyFont="1" applyBorder="1"/>
    <xf numFmtId="168" fontId="14" fillId="0" borderId="0" xfId="7" applyFont="1"/>
    <xf numFmtId="0" fontId="14" fillId="4" borderId="38" xfId="12" applyFont="1" applyFill="1" applyBorder="1" applyAlignment="1">
      <alignment horizontal="center"/>
    </xf>
    <xf numFmtId="0" fontId="14" fillId="4" borderId="39" xfId="12" applyFont="1" applyFill="1" applyBorder="1" applyAlignment="1">
      <alignment horizontal="center"/>
    </xf>
    <xf numFmtId="0" fontId="14" fillId="0" borderId="0" xfId="12" applyFont="1" applyFill="1" applyBorder="1" applyAlignment="1">
      <alignment horizontal="center"/>
    </xf>
    <xf numFmtId="0" fontId="29" fillId="0" borderId="0" xfId="12" applyFont="1"/>
    <xf numFmtId="168" fontId="6" fillId="0" borderId="0" xfId="7" applyFont="1" applyBorder="1"/>
    <xf numFmtId="168" fontId="14" fillId="0" borderId="0" xfId="7" applyFont="1" applyBorder="1"/>
    <xf numFmtId="168" fontId="29" fillId="0" borderId="0" xfId="7" applyFont="1" applyFill="1" applyBorder="1"/>
    <xf numFmtId="0" fontId="29" fillId="0" borderId="0" xfId="12" applyFont="1" applyFill="1" applyBorder="1"/>
    <xf numFmtId="172" fontId="29" fillId="0" borderId="0" xfId="12" applyNumberFormat="1" applyFont="1" applyFill="1" applyBorder="1" applyAlignment="1">
      <alignment horizontal="left"/>
    </xf>
    <xf numFmtId="172" fontId="6" fillId="0" borderId="0" xfId="12" applyNumberFormat="1" applyFont="1" applyFill="1"/>
    <xf numFmtId="0" fontId="6" fillId="0" borderId="0" xfId="12" applyFont="1" applyFill="1" applyAlignment="1">
      <alignment vertical="center"/>
    </xf>
    <xf numFmtId="0" fontId="12" fillId="0" borderId="0" xfId="12" applyFont="1"/>
    <xf numFmtId="0" fontId="11" fillId="9" borderId="0" xfId="12" applyFont="1" applyFill="1"/>
    <xf numFmtId="0" fontId="12" fillId="9" borderId="0" xfId="12" applyFont="1" applyFill="1" applyAlignment="1"/>
    <xf numFmtId="0" fontId="33" fillId="0" borderId="0" xfId="0" applyFont="1" applyBorder="1" applyAlignment="1">
      <alignment vertical="center"/>
    </xf>
    <xf numFmtId="0" fontId="33" fillId="0" borderId="0" xfId="0" applyFont="1" applyBorder="1" applyAlignment="1">
      <alignment horizontal="left" vertical="center"/>
    </xf>
    <xf numFmtId="0" fontId="14" fillId="9" borderId="0" xfId="12" applyFont="1" applyFill="1" applyAlignment="1"/>
    <xf numFmtId="0" fontId="14" fillId="9" borderId="0" xfId="12" applyFont="1" applyFill="1"/>
    <xf numFmtId="0" fontId="33" fillId="0" borderId="0" xfId="0" applyFont="1"/>
    <xf numFmtId="0" fontId="19" fillId="0" borderId="0" xfId="0" applyFont="1"/>
    <xf numFmtId="9" fontId="18" fillId="0" borderId="0" xfId="0" applyNumberFormat="1" applyFont="1"/>
    <xf numFmtId="0" fontId="6" fillId="0" borderId="0" xfId="12" applyAlignment="1">
      <alignment horizontal="center"/>
    </xf>
    <xf numFmtId="0" fontId="6" fillId="0" borderId="0" xfId="12" applyAlignment="1"/>
    <xf numFmtId="0" fontId="6" fillId="0" borderId="41" xfId="12" applyFill="1" applyBorder="1" applyAlignment="1">
      <alignment horizontal="center" vertical="center" wrapText="1"/>
    </xf>
    <xf numFmtId="0" fontId="14" fillId="0" borderId="41" xfId="12" applyFont="1" applyFill="1" applyBorder="1" applyAlignment="1">
      <alignment horizontal="center" vertical="center" wrapText="1"/>
    </xf>
    <xf numFmtId="0" fontId="14" fillId="0" borderId="11" xfId="12" applyFont="1" applyFill="1" applyBorder="1" applyAlignment="1">
      <alignment horizontal="left" vertical="center" wrapText="1"/>
    </xf>
    <xf numFmtId="167" fontId="14" fillId="0" borderId="11" xfId="12" applyNumberFormat="1" applyFont="1" applyFill="1" applyBorder="1" applyAlignment="1">
      <alignment horizontal="center" vertical="center" wrapText="1"/>
    </xf>
    <xf numFmtId="0" fontId="14" fillId="0" borderId="42" xfId="12" applyFont="1" applyFill="1" applyBorder="1" applyAlignment="1">
      <alignment horizontal="left" vertical="center"/>
    </xf>
    <xf numFmtId="0" fontId="14" fillId="0" borderId="43" xfId="12" applyFont="1" applyFill="1" applyBorder="1" applyAlignment="1">
      <alignment horizontal="center" vertical="center" wrapText="1"/>
    </xf>
    <xf numFmtId="168" fontId="14" fillId="9" borderId="44" xfId="7" applyFont="1" applyFill="1" applyBorder="1" applyAlignment="1">
      <alignment horizontal="left" vertical="center" wrapText="1"/>
    </xf>
    <xf numFmtId="0" fontId="18" fillId="0" borderId="44" xfId="0" applyFont="1" applyBorder="1" applyAlignment="1">
      <alignment wrapText="1"/>
    </xf>
    <xf numFmtId="0" fontId="18" fillId="0" borderId="0" xfId="0" applyFont="1" applyBorder="1" applyAlignment="1">
      <alignment wrapText="1"/>
    </xf>
    <xf numFmtId="0" fontId="18" fillId="0" borderId="0" xfId="0" applyFont="1" applyAlignment="1">
      <alignment wrapText="1"/>
    </xf>
    <xf numFmtId="0" fontId="14" fillId="0" borderId="45" xfId="12" applyFont="1" applyFill="1" applyBorder="1" applyAlignment="1">
      <alignment horizontal="left" vertical="center"/>
    </xf>
    <xf numFmtId="0" fontId="14" fillId="0" borderId="12" xfId="12" applyFont="1" applyFill="1" applyBorder="1" applyAlignment="1">
      <alignment horizontal="center" vertical="center" wrapText="1"/>
    </xf>
    <xf numFmtId="0" fontId="14" fillId="0" borderId="46" xfId="12" applyFont="1" applyFill="1" applyBorder="1" applyAlignment="1">
      <alignment horizontal="left" vertical="center"/>
    </xf>
    <xf numFmtId="0" fontId="14" fillId="0" borderId="47" xfId="12" applyFont="1" applyFill="1" applyBorder="1" applyAlignment="1">
      <alignment horizontal="center" vertical="center" wrapText="1"/>
    </xf>
    <xf numFmtId="167" fontId="14" fillId="0" borderId="48" xfId="7" applyNumberFormat="1" applyFont="1" applyFill="1" applyBorder="1" applyAlignment="1">
      <alignment horizontal="left" vertical="center"/>
    </xf>
    <xf numFmtId="167" fontId="14" fillId="9" borderId="12" xfId="7" applyNumberFormat="1" applyFont="1" applyFill="1" applyBorder="1" applyAlignment="1">
      <alignment horizontal="center" vertical="center"/>
    </xf>
    <xf numFmtId="167" fontId="14" fillId="0" borderId="12" xfId="7" applyNumberFormat="1" applyFont="1" applyFill="1" applyBorder="1" applyAlignment="1">
      <alignment horizontal="left" vertical="center"/>
    </xf>
    <xf numFmtId="0" fontId="34" fillId="0" borderId="0" xfId="12" applyFont="1"/>
    <xf numFmtId="0" fontId="6" fillId="0" borderId="0" xfId="12" applyBorder="1" applyAlignment="1">
      <alignment horizontal="center"/>
    </xf>
    <xf numFmtId="167" fontId="6" fillId="0" borderId="0" xfId="19" applyNumberFormat="1"/>
    <xf numFmtId="167" fontId="14" fillId="0" borderId="0" xfId="7" applyNumberFormat="1" applyFont="1"/>
    <xf numFmtId="0" fontId="0" fillId="9" borderId="0" xfId="0" applyFill="1"/>
    <xf numFmtId="0" fontId="6" fillId="9" borderId="0" xfId="19" applyFill="1"/>
    <xf numFmtId="0" fontId="35" fillId="9" borderId="0" xfId="12" applyFont="1" applyFill="1"/>
    <xf numFmtId="0" fontId="30" fillId="0" borderId="0" xfId="0" applyFont="1"/>
    <xf numFmtId="0" fontId="21" fillId="0" borderId="12" xfId="12" applyFont="1" applyFill="1" applyBorder="1"/>
    <xf numFmtId="0" fontId="21" fillId="0" borderId="12" xfId="12" applyFont="1" applyFill="1" applyBorder="1" applyAlignment="1">
      <alignment horizontal="center" vertical="center" wrapText="1"/>
    </xf>
    <xf numFmtId="0" fontId="29" fillId="0" borderId="12" xfId="12" applyFont="1" applyFill="1" applyBorder="1" applyAlignment="1">
      <alignment horizontal="center" vertical="center" wrapText="1"/>
    </xf>
    <xf numFmtId="0" fontId="14" fillId="0" borderId="12" xfId="12" applyFont="1" applyFill="1" applyBorder="1" applyAlignment="1">
      <alignment horizontal="center"/>
    </xf>
    <xf numFmtId="0" fontId="29" fillId="0" borderId="12" xfId="12" applyFont="1" applyFill="1" applyBorder="1"/>
    <xf numFmtId="167" fontId="14" fillId="0" borderId="12" xfId="7" applyNumberFormat="1" applyFont="1" applyFill="1" applyBorder="1" applyAlignment="1">
      <alignment horizontal="center"/>
    </xf>
    <xf numFmtId="168" fontId="14" fillId="0" borderId="12" xfId="7" applyFont="1" applyFill="1" applyBorder="1" applyAlignment="1"/>
    <xf numFmtId="168" fontId="29" fillId="0" borderId="12" xfId="7" applyFont="1" applyFill="1" applyBorder="1" applyAlignment="1">
      <alignment horizontal="center"/>
    </xf>
    <xf numFmtId="168" fontId="14" fillId="0" borderId="12" xfId="12" applyNumberFormat="1" applyFont="1" applyFill="1" applyBorder="1"/>
    <xf numFmtId="0" fontId="14" fillId="10" borderId="38" xfId="12" applyFont="1" applyFill="1" applyBorder="1" applyAlignment="1">
      <alignment horizontal="center"/>
    </xf>
    <xf numFmtId="167" fontId="14" fillId="9" borderId="12" xfId="7" applyNumberFormat="1" applyFont="1" applyFill="1" applyBorder="1" applyAlignment="1">
      <alignment horizontal="center"/>
    </xf>
    <xf numFmtId="0" fontId="29" fillId="10" borderId="39" xfId="12" applyFont="1" applyFill="1" applyBorder="1" applyAlignment="1">
      <alignment horizontal="right"/>
    </xf>
    <xf numFmtId="168" fontId="14" fillId="10" borderId="39" xfId="7" applyFont="1" applyFill="1" applyBorder="1"/>
    <xf numFmtId="168" fontId="29" fillId="10" borderId="40" xfId="12" applyNumberFormat="1" applyFont="1" applyFill="1" applyBorder="1"/>
    <xf numFmtId="0" fontId="29" fillId="0" borderId="12" xfId="12" applyFont="1" applyFill="1" applyBorder="1" applyAlignment="1">
      <alignment horizontal="left"/>
    </xf>
    <xf numFmtId="168" fontId="14" fillId="0" borderId="12" xfId="7" applyFont="1" applyFill="1" applyBorder="1" applyAlignment="1">
      <alignment horizontal="center"/>
    </xf>
    <xf numFmtId="0" fontId="0" fillId="0" borderId="12" xfId="0" applyBorder="1"/>
    <xf numFmtId="0" fontId="0" fillId="0" borderId="0" xfId="0" applyBorder="1"/>
    <xf numFmtId="164" fontId="14" fillId="0" borderId="0" xfId="12" applyNumberFormat="1" applyFont="1" applyFill="1" applyBorder="1"/>
    <xf numFmtId="1" fontId="14" fillId="0" borderId="0" xfId="7" applyNumberFormat="1" applyFont="1" applyFill="1" applyBorder="1" applyAlignment="1">
      <alignment horizontal="center"/>
    </xf>
    <xf numFmtId="0" fontId="29" fillId="0" borderId="0" xfId="12" applyFont="1" applyFill="1" applyBorder="1" applyAlignment="1"/>
    <xf numFmtId="168" fontId="29" fillId="0" borderId="12" xfId="7" applyFont="1" applyFill="1" applyBorder="1"/>
    <xf numFmtId="0" fontId="34" fillId="9" borderId="0" xfId="12" applyFont="1" applyFill="1" applyBorder="1"/>
    <xf numFmtId="0" fontId="6" fillId="9" borderId="0" xfId="19" applyFill="1" applyBorder="1"/>
    <xf numFmtId="0" fontId="6" fillId="9" borderId="0" xfId="12" applyFill="1" applyBorder="1"/>
    <xf numFmtId="0" fontId="6" fillId="9" borderId="0" xfId="12" applyFill="1" applyBorder="1" applyAlignment="1">
      <alignment horizontal="center"/>
    </xf>
    <xf numFmtId="168" fontId="29" fillId="0" borderId="12" xfId="12" applyNumberFormat="1" applyFont="1" applyFill="1" applyBorder="1"/>
    <xf numFmtId="168" fontId="37" fillId="0" borderId="12" xfId="12" applyNumberFormat="1" applyFont="1" applyFill="1" applyBorder="1"/>
    <xf numFmtId="0" fontId="6" fillId="0" borderId="0" xfId="12" applyFill="1" applyBorder="1" applyAlignment="1">
      <alignment horizontal="center"/>
    </xf>
    <xf numFmtId="167" fontId="14" fillId="0" borderId="0" xfId="7" applyNumberFormat="1" applyFont="1" applyFill="1"/>
    <xf numFmtId="0" fontId="34" fillId="9" borderId="0" xfId="12" applyFont="1" applyFill="1"/>
    <xf numFmtId="0" fontId="6" fillId="9" borderId="0" xfId="12" applyFill="1"/>
    <xf numFmtId="167" fontId="14" fillId="9" borderId="0" xfId="7" applyNumberFormat="1" applyFont="1" applyFill="1"/>
    <xf numFmtId="0" fontId="0" fillId="0" borderId="5" xfId="0" applyBorder="1"/>
    <xf numFmtId="173" fontId="0" fillId="0" borderId="5" xfId="0" applyNumberFormat="1" applyBorder="1"/>
    <xf numFmtId="173" fontId="40" fillId="0" borderId="5" xfId="0" applyNumberFormat="1" applyFont="1" applyBorder="1"/>
    <xf numFmtId="179" fontId="0" fillId="0" borderId="0" xfId="0" applyNumberFormat="1"/>
    <xf numFmtId="2" fontId="0" fillId="0" borderId="0" xfId="0" applyNumberFormat="1"/>
    <xf numFmtId="179" fontId="30" fillId="0" borderId="0" xfId="0" applyNumberFormat="1" applyFont="1"/>
    <xf numFmtId="179" fontId="39" fillId="0" borderId="0" xfId="0" applyNumberFormat="1" applyFont="1"/>
    <xf numFmtId="174" fontId="30" fillId="0" borderId="0" xfId="0" applyNumberFormat="1" applyFont="1"/>
    <xf numFmtId="0" fontId="29" fillId="0" borderId="39" xfId="12" applyFont="1" applyFill="1" applyBorder="1" applyAlignment="1">
      <alignment horizontal="right"/>
    </xf>
    <xf numFmtId="168" fontId="29" fillId="0" borderId="39" xfId="7" applyFont="1" applyFill="1" applyBorder="1"/>
    <xf numFmtId="0" fontId="18" fillId="0" borderId="0" xfId="0" quotePrefix="1" applyFont="1" applyAlignment="1">
      <alignment horizontal="center"/>
    </xf>
    <xf numFmtId="0" fontId="23" fillId="0" borderId="0" xfId="21" applyFont="1" applyAlignment="1">
      <alignment wrapText="1"/>
    </xf>
    <xf numFmtId="0" fontId="18" fillId="0" borderId="39" xfId="0" applyFont="1" applyBorder="1" applyAlignment="1"/>
    <xf numFmtId="0" fontId="19" fillId="0" borderId="9" xfId="0" applyFont="1" applyBorder="1"/>
    <xf numFmtId="167" fontId="20" fillId="0" borderId="0" xfId="0" applyNumberFormat="1" applyFont="1" applyBorder="1" applyAlignment="1">
      <alignment horizontal="center"/>
    </xf>
    <xf numFmtId="0" fontId="3" fillId="11" borderId="2" xfId="2" applyFill="1" applyAlignment="1">
      <alignment horizontal="left" vertical="center" wrapText="1"/>
    </xf>
    <xf numFmtId="9" fontId="3" fillId="11" borderId="2" xfId="2" applyNumberFormat="1" applyFill="1" applyAlignment="1">
      <alignment horizontal="left" vertical="distributed" wrapText="1"/>
    </xf>
    <xf numFmtId="0" fontId="9" fillId="11" borderId="2" xfId="2" applyFont="1" applyFill="1" applyAlignment="1">
      <alignment vertical="center" wrapText="1"/>
    </xf>
    <xf numFmtId="0" fontId="3" fillId="11" borderId="2" xfId="2" applyFill="1" applyAlignment="1">
      <alignment horizontal="center" wrapText="1"/>
    </xf>
    <xf numFmtId="0" fontId="11" fillId="11" borderId="0" xfId="4" applyFont="1" applyFill="1" applyBorder="1" applyAlignment="1">
      <alignment wrapText="1"/>
    </xf>
    <xf numFmtId="0" fontId="6" fillId="11" borderId="0" xfId="4" applyFont="1" applyFill="1" applyBorder="1"/>
    <xf numFmtId="0" fontId="6" fillId="11" borderId="0" xfId="4" applyFont="1" applyFill="1" applyBorder="1" applyAlignment="1">
      <alignment wrapText="1"/>
    </xf>
    <xf numFmtId="0" fontId="3" fillId="11" borderId="2" xfId="2" applyFill="1" applyAlignment="1">
      <alignment vertical="center" wrapText="1"/>
    </xf>
    <xf numFmtId="174" fontId="22" fillId="0" borderId="0" xfId="21" applyNumberFormat="1" applyFont="1" applyFill="1"/>
    <xf numFmtId="174" fontId="23" fillId="0" borderId="0" xfId="21" applyNumberFormat="1" applyFont="1" applyFill="1"/>
    <xf numFmtId="172" fontId="6" fillId="0" borderId="0" xfId="21" applyNumberFormat="1"/>
    <xf numFmtId="0" fontId="11" fillId="0" borderId="0" xfId="4" applyFont="1" applyFill="1" applyAlignment="1">
      <alignment wrapText="1"/>
    </xf>
    <xf numFmtId="0" fontId="18" fillId="0" borderId="0" xfId="0" applyFont="1" applyFill="1"/>
    <xf numFmtId="0" fontId="6" fillId="0" borderId="0" xfId="9" applyFont="1" applyFill="1" applyAlignment="1">
      <alignment horizontal="center" wrapText="1"/>
    </xf>
    <xf numFmtId="0" fontId="12" fillId="0" borderId="0" xfId="9" applyFont="1" applyFill="1"/>
    <xf numFmtId="0" fontId="16" fillId="0" borderId="0" xfId="4" applyFont="1" applyBorder="1" applyAlignment="1"/>
    <xf numFmtId="0" fontId="0" fillId="0" borderId="0" xfId="0" applyAlignment="1">
      <alignment horizontal="center"/>
    </xf>
    <xf numFmtId="172" fontId="0" fillId="0" borderId="0" xfId="0" applyNumberFormat="1"/>
    <xf numFmtId="0" fontId="41" fillId="0" borderId="0" xfId="0" applyFont="1" applyBorder="1"/>
    <xf numFmtId="167" fontId="19" fillId="0" borderId="0" xfId="0" applyNumberFormat="1" applyFont="1" applyAlignment="1">
      <alignment horizontal="center"/>
    </xf>
    <xf numFmtId="0" fontId="1" fillId="0" borderId="0" xfId="0" applyFont="1"/>
    <xf numFmtId="2" fontId="19" fillId="0" borderId="0" xfId="0" applyNumberFormat="1" applyFont="1"/>
    <xf numFmtId="10" fontId="19" fillId="0" borderId="0" xfId="0" applyNumberFormat="1" applyFont="1" applyAlignment="1">
      <alignment horizontal="center"/>
    </xf>
    <xf numFmtId="0" fontId="11" fillId="0" borderId="0" xfId="4" applyFont="1" applyFill="1" applyAlignment="1">
      <alignment horizontal="left" wrapText="1"/>
    </xf>
    <xf numFmtId="0" fontId="6" fillId="9" borderId="0" xfId="20" applyFill="1" applyAlignment="1">
      <alignment horizontal="center"/>
    </xf>
    <xf numFmtId="0" fontId="6" fillId="9" borderId="0" xfId="20" applyFill="1" applyAlignment="1">
      <alignment horizontal="left"/>
    </xf>
    <xf numFmtId="2" fontId="6" fillId="9" borderId="0" xfId="20" applyNumberFormat="1" applyFill="1"/>
    <xf numFmtId="0" fontId="6" fillId="9" borderId="0" xfId="20" applyFill="1"/>
    <xf numFmtId="2" fontId="6" fillId="9" borderId="0" xfId="20" applyNumberFormat="1" applyFill="1" applyAlignment="1">
      <alignment horizontal="center"/>
    </xf>
    <xf numFmtId="1" fontId="6" fillId="0" borderId="0" xfId="21" applyNumberFormat="1" applyFont="1"/>
    <xf numFmtId="1" fontId="6" fillId="0" borderId="0" xfId="21" applyNumberFormat="1" applyFill="1"/>
    <xf numFmtId="0" fontId="21" fillId="0" borderId="0" xfId="12" applyFont="1" applyAlignment="1"/>
    <xf numFmtId="168" fontId="21" fillId="0" borderId="0" xfId="7" applyFont="1"/>
    <xf numFmtId="4" fontId="19" fillId="0" borderId="0" xfId="0" applyNumberFormat="1" applyFont="1"/>
    <xf numFmtId="0" fontId="33" fillId="0" borderId="12" xfId="0" applyFont="1" applyBorder="1" applyAlignment="1">
      <alignment vertical="center" wrapText="1"/>
    </xf>
    <xf numFmtId="0" fontId="18" fillId="0" borderId="0" xfId="0" applyFont="1" applyAlignment="1">
      <alignment horizontal="right"/>
    </xf>
    <xf numFmtId="164" fontId="19" fillId="0" borderId="0" xfId="22" applyFont="1" applyAlignment="1">
      <alignment horizontal="right"/>
    </xf>
    <xf numFmtId="180" fontId="0" fillId="0" borderId="0" xfId="0" applyNumberFormat="1"/>
    <xf numFmtId="0" fontId="6" fillId="9" borderId="21" xfId="20" applyFill="1" applyBorder="1" applyAlignment="1">
      <alignment horizontal="center"/>
    </xf>
    <xf numFmtId="0" fontId="11" fillId="9" borderId="0" xfId="9" applyFont="1" applyFill="1"/>
    <xf numFmtId="0" fontId="11" fillId="9" borderId="0" xfId="9" applyFont="1" applyFill="1" applyAlignment="1">
      <alignment wrapText="1"/>
    </xf>
    <xf numFmtId="0" fontId="21" fillId="9" borderId="13" xfId="0" applyFont="1" applyFill="1" applyBorder="1" applyAlignment="1">
      <alignment horizontal="center"/>
    </xf>
    <xf numFmtId="0" fontId="21" fillId="9" borderId="14" xfId="0" applyFont="1" applyFill="1" applyBorder="1" applyAlignment="1">
      <alignment horizontal="center" vertical="center" wrapText="1"/>
    </xf>
    <xf numFmtId="0" fontId="21" fillId="9" borderId="15" xfId="20" applyFont="1" applyFill="1" applyBorder="1" applyAlignment="1">
      <alignment horizontal="center" textRotation="90" wrapText="1"/>
    </xf>
    <xf numFmtId="0" fontId="21" fillId="9" borderId="15" xfId="20" applyFont="1" applyFill="1" applyBorder="1" applyAlignment="1">
      <alignment textRotation="90" wrapText="1"/>
    </xf>
    <xf numFmtId="2" fontId="21" fillId="9" borderId="15" xfId="20" applyNumberFormat="1" applyFont="1" applyFill="1" applyBorder="1" applyAlignment="1">
      <alignment horizontal="center" textRotation="90"/>
    </xf>
    <xf numFmtId="2" fontId="21" fillId="9" borderId="31" xfId="20" applyNumberFormat="1" applyFont="1" applyFill="1" applyBorder="1" applyAlignment="1">
      <alignment horizontal="center" textRotation="90" wrapText="1"/>
    </xf>
    <xf numFmtId="0" fontId="21" fillId="9" borderId="11" xfId="20" applyFont="1" applyFill="1" applyBorder="1" applyAlignment="1">
      <alignment horizontal="center" textRotation="90"/>
    </xf>
    <xf numFmtId="0" fontId="21" fillId="9" borderId="0" xfId="20" applyFont="1" applyFill="1"/>
    <xf numFmtId="0" fontId="21" fillId="9" borderId="0" xfId="20" applyFont="1" applyFill="1" applyAlignment="1">
      <alignment horizontal="center"/>
    </xf>
    <xf numFmtId="0" fontId="21" fillId="9" borderId="0" xfId="20" applyFont="1" applyFill="1" applyAlignment="1">
      <alignment horizontal="left"/>
    </xf>
    <xf numFmtId="0" fontId="21" fillId="9" borderId="0" xfId="0" applyFont="1" applyFill="1"/>
    <xf numFmtId="0" fontId="21" fillId="9" borderId="16" xfId="20" applyFont="1" applyFill="1" applyBorder="1" applyAlignment="1" applyProtection="1">
      <alignment horizontal="center" textRotation="90" wrapText="1"/>
    </xf>
    <xf numFmtId="0" fontId="21" fillId="9" borderId="16" xfId="20" applyFont="1" applyFill="1" applyBorder="1" applyAlignment="1" applyProtection="1">
      <alignment textRotation="90" wrapText="1"/>
    </xf>
    <xf numFmtId="2" fontId="21" fillId="9" borderId="16" xfId="20" applyNumberFormat="1" applyFont="1" applyFill="1" applyBorder="1" applyAlignment="1" applyProtection="1">
      <alignment horizontal="center" textRotation="90"/>
    </xf>
    <xf numFmtId="2" fontId="21" fillId="9" borderId="32" xfId="20" applyNumberFormat="1" applyFont="1" applyFill="1" applyBorder="1" applyAlignment="1" applyProtection="1">
      <alignment horizontal="center" textRotation="90" wrapText="1"/>
    </xf>
    <xf numFmtId="2" fontId="21" fillId="9" borderId="16" xfId="20" applyNumberFormat="1" applyFont="1" applyFill="1" applyBorder="1" applyAlignment="1" applyProtection="1">
      <alignment horizontal="center" textRotation="90" wrapText="1"/>
    </xf>
    <xf numFmtId="0" fontId="21" fillId="9" borderId="32" xfId="20" applyFont="1" applyFill="1" applyBorder="1" applyAlignment="1" applyProtection="1">
      <alignment horizontal="center" textRotation="90"/>
    </xf>
    <xf numFmtId="0" fontId="21" fillId="9" borderId="0" xfId="20" applyFont="1" applyFill="1" applyProtection="1"/>
    <xf numFmtId="0" fontId="21" fillId="9" borderId="0" xfId="20" applyFont="1" applyFill="1" applyAlignment="1" applyProtection="1">
      <alignment horizontal="center"/>
    </xf>
    <xf numFmtId="0" fontId="21" fillId="9" borderId="0" xfId="20" applyFont="1" applyFill="1" applyAlignment="1" applyProtection="1">
      <alignment horizontal="left"/>
    </xf>
    <xf numFmtId="0" fontId="0" fillId="9" borderId="60" xfId="0" applyFill="1" applyBorder="1" applyAlignment="1">
      <alignment horizontal="center"/>
    </xf>
    <xf numFmtId="0" fontId="29" fillId="9" borderId="13" xfId="0" applyFont="1" applyFill="1" applyBorder="1" applyAlignment="1">
      <alignment horizontal="center" vertical="center"/>
    </xf>
    <xf numFmtId="0" fontId="29" fillId="9" borderId="16" xfId="20" applyFont="1" applyFill="1" applyBorder="1" applyAlignment="1">
      <alignment horizontal="center" vertical="center"/>
    </xf>
    <xf numFmtId="0" fontId="6" fillId="9" borderId="16" xfId="20" applyFill="1" applyBorder="1" applyAlignment="1">
      <alignment horizontal="center"/>
    </xf>
    <xf numFmtId="2" fontId="6" fillId="9" borderId="16" xfId="20" applyNumberFormat="1" applyFill="1" applyBorder="1" applyAlignment="1">
      <alignment horizontal="center"/>
    </xf>
    <xf numFmtId="2" fontId="6" fillId="9" borderId="32" xfId="20" applyNumberFormat="1" applyFill="1" applyBorder="1" applyAlignment="1">
      <alignment horizontal="center"/>
    </xf>
    <xf numFmtId="0" fontId="6" fillId="9" borderId="32" xfId="20" applyFill="1" applyBorder="1" applyAlignment="1">
      <alignment horizontal="center"/>
    </xf>
    <xf numFmtId="0" fontId="0" fillId="9" borderId="12" xfId="0" applyFill="1" applyBorder="1" applyAlignment="1">
      <alignment horizontal="center"/>
    </xf>
    <xf numFmtId="0" fontId="6" fillId="9" borderId="17" xfId="20" applyFont="1" applyFill="1" applyBorder="1"/>
    <xf numFmtId="1" fontId="6" fillId="9" borderId="17" xfId="20" applyNumberFormat="1" applyFill="1" applyBorder="1" applyAlignment="1">
      <alignment horizontal="center"/>
    </xf>
    <xf numFmtId="2" fontId="6" fillId="9" borderId="33" xfId="20" applyNumberFormat="1" applyFill="1" applyBorder="1" applyAlignment="1">
      <alignment horizontal="center"/>
    </xf>
    <xf numFmtId="0" fontId="6" fillId="9" borderId="5" xfId="20" applyFont="1" applyFill="1" applyBorder="1"/>
    <xf numFmtId="0" fontId="6" fillId="9" borderId="20" xfId="20" applyFont="1" applyFill="1" applyBorder="1" applyAlignment="1">
      <alignment horizontal="center"/>
    </xf>
    <xf numFmtId="0" fontId="6" fillId="9" borderId="34" xfId="20" applyFill="1" applyBorder="1" applyAlignment="1">
      <alignment horizontal="center"/>
    </xf>
    <xf numFmtId="1" fontId="6" fillId="9" borderId="20" xfId="20" applyNumberFormat="1" applyFill="1" applyBorder="1" applyAlignment="1">
      <alignment horizontal="center"/>
    </xf>
    <xf numFmtId="2" fontId="6" fillId="9" borderId="34" xfId="20" applyNumberFormat="1" applyFill="1" applyBorder="1" applyAlignment="1">
      <alignment horizontal="center"/>
    </xf>
    <xf numFmtId="2" fontId="6" fillId="9" borderId="19" xfId="20" applyNumberFormat="1" applyFill="1" applyBorder="1" applyAlignment="1">
      <alignment horizontal="center"/>
    </xf>
    <xf numFmtId="0" fontId="0" fillId="9" borderId="0" xfId="0" applyFill="1" applyBorder="1" applyAlignment="1">
      <alignment horizontal="center"/>
    </xf>
    <xf numFmtId="0" fontId="6" fillId="9" borderId="0" xfId="20" applyFont="1" applyFill="1" applyBorder="1"/>
    <xf numFmtId="0" fontId="6" fillId="9" borderId="0" xfId="20" applyFont="1" applyFill="1" applyBorder="1" applyAlignment="1">
      <alignment horizontal="center"/>
    </xf>
    <xf numFmtId="0" fontId="6" fillId="9" borderId="0" xfId="20" applyFill="1" applyBorder="1" applyAlignment="1">
      <alignment horizontal="center"/>
    </xf>
    <xf numFmtId="1" fontId="21" fillId="9" borderId="0" xfId="20" applyNumberFormat="1" applyFont="1" applyFill="1" applyBorder="1" applyAlignment="1">
      <alignment horizontal="center"/>
    </xf>
    <xf numFmtId="2" fontId="21" fillId="9" borderId="53" xfId="20" applyNumberFormat="1" applyFont="1" applyFill="1" applyBorder="1" applyAlignment="1">
      <alignment horizontal="center"/>
    </xf>
    <xf numFmtId="2" fontId="21" fillId="9" borderId="0" xfId="20" applyNumberFormat="1" applyFont="1" applyFill="1" applyBorder="1" applyAlignment="1">
      <alignment horizontal="center"/>
    </xf>
    <xf numFmtId="0" fontId="0" fillId="9" borderId="28" xfId="0" applyFill="1" applyBorder="1" applyAlignment="1">
      <alignment horizontal="center"/>
    </xf>
    <xf numFmtId="0" fontId="29" fillId="9" borderId="13" xfId="0" applyFont="1" applyFill="1" applyBorder="1"/>
    <xf numFmtId="0" fontId="29" fillId="9" borderId="16" xfId="20" applyFont="1" applyFill="1" applyBorder="1" applyAlignment="1">
      <alignment horizontal="center"/>
    </xf>
    <xf numFmtId="0" fontId="6" fillId="9" borderId="22" xfId="20" applyFont="1" applyFill="1" applyBorder="1"/>
    <xf numFmtId="0" fontId="6" fillId="9" borderId="30" xfId="20" applyFill="1" applyBorder="1" applyAlignment="1">
      <alignment horizontal="center"/>
    </xf>
    <xf numFmtId="0" fontId="6" fillId="9" borderId="23" xfId="20" applyFont="1" applyFill="1" applyBorder="1"/>
    <xf numFmtId="1" fontId="6" fillId="9" borderId="0" xfId="20" applyNumberFormat="1" applyFill="1" applyAlignment="1">
      <alignment horizontal="center"/>
    </xf>
    <xf numFmtId="0" fontId="6" fillId="9" borderId="0" xfId="20" applyFont="1" applyFill="1"/>
    <xf numFmtId="0" fontId="29" fillId="9" borderId="0" xfId="20" applyFont="1" applyFill="1" applyBorder="1" applyAlignment="1">
      <alignment horizontal="center"/>
    </xf>
    <xf numFmtId="0" fontId="0" fillId="9" borderId="52" xfId="0" applyFill="1" applyBorder="1" applyAlignment="1">
      <alignment horizontal="center"/>
    </xf>
    <xf numFmtId="1" fontId="6" fillId="9" borderId="42" xfId="20" applyNumberFormat="1" applyFill="1" applyBorder="1" applyAlignment="1">
      <alignment horizontal="center"/>
    </xf>
    <xf numFmtId="0" fontId="6" fillId="9" borderId="30" xfId="20" applyFont="1" applyFill="1" applyBorder="1"/>
    <xf numFmtId="2" fontId="6" fillId="9" borderId="0" xfId="20" applyNumberFormat="1" applyFill="1" applyAlignment="1">
      <alignment horizontal="left"/>
    </xf>
    <xf numFmtId="4" fontId="6" fillId="9" borderId="0" xfId="20" quotePrefix="1" applyNumberFormat="1" applyFill="1" applyAlignment="1">
      <alignment horizontal="right"/>
    </xf>
    <xf numFmtId="0" fontId="6" fillId="9" borderId="54" xfId="20" applyFont="1" applyFill="1" applyBorder="1"/>
    <xf numFmtId="0" fontId="0" fillId="9" borderId="63" xfId="0" applyFill="1" applyBorder="1" applyAlignment="1">
      <alignment horizontal="center"/>
    </xf>
    <xf numFmtId="2" fontId="21" fillId="9" borderId="19" xfId="20" applyNumberFormat="1" applyFont="1" applyFill="1" applyBorder="1" applyAlignment="1">
      <alignment horizontal="center"/>
    </xf>
    <xf numFmtId="0" fontId="6" fillId="9" borderId="27" xfId="20" applyFont="1" applyFill="1" applyBorder="1"/>
    <xf numFmtId="2" fontId="6" fillId="9" borderId="37" xfId="20" applyNumberFormat="1" applyFill="1" applyBorder="1" applyAlignment="1">
      <alignment horizontal="center"/>
    </xf>
    <xf numFmtId="0" fontId="19" fillId="9" borderId="22" xfId="20" applyFont="1" applyFill="1" applyBorder="1"/>
    <xf numFmtId="0" fontId="6" fillId="9" borderId="25" xfId="20" applyFill="1" applyBorder="1" applyAlignment="1">
      <alignment horizontal="center"/>
    </xf>
    <xf numFmtId="0" fontId="6" fillId="9" borderId="24" xfId="20" applyFont="1" applyFill="1" applyBorder="1" applyAlignment="1">
      <alignment horizontal="center"/>
    </xf>
    <xf numFmtId="0" fontId="6" fillId="9" borderId="12" xfId="20" applyFill="1" applyBorder="1" applyAlignment="1">
      <alignment horizontal="center"/>
    </xf>
    <xf numFmtId="1" fontId="6" fillId="9" borderId="24" xfId="20" applyNumberFormat="1" applyFill="1" applyBorder="1" applyAlignment="1">
      <alignment horizontal="center"/>
    </xf>
    <xf numFmtId="2" fontId="6" fillId="9" borderId="0" xfId="20" applyNumberFormat="1" applyFill="1" applyBorder="1" applyAlignment="1">
      <alignment horizontal="center"/>
    </xf>
    <xf numFmtId="1" fontId="6" fillId="9" borderId="5" xfId="20" applyNumberFormat="1" applyFill="1" applyBorder="1" applyAlignment="1">
      <alignment horizontal="center"/>
    </xf>
    <xf numFmtId="2" fontId="6" fillId="9" borderId="55" xfId="20" applyNumberFormat="1" applyFill="1" applyBorder="1" applyAlignment="1">
      <alignment horizontal="center"/>
    </xf>
    <xf numFmtId="0" fontId="6" fillId="9" borderId="57" xfId="20" applyFill="1" applyBorder="1" applyAlignment="1">
      <alignment horizontal="center"/>
    </xf>
    <xf numFmtId="0" fontId="6" fillId="9" borderId="50" xfId="20" applyFill="1" applyBorder="1" applyAlignment="1">
      <alignment horizontal="center"/>
    </xf>
    <xf numFmtId="0" fontId="6" fillId="9" borderId="59" xfId="20" applyFont="1" applyFill="1" applyBorder="1"/>
    <xf numFmtId="0" fontId="6" fillId="9" borderId="59" xfId="20" applyFont="1" applyFill="1" applyBorder="1" applyAlignment="1">
      <alignment horizontal="center"/>
    </xf>
    <xf numFmtId="0" fontId="6" fillId="9" borderId="59" xfId="20" applyFill="1" applyBorder="1" applyAlignment="1">
      <alignment horizontal="center"/>
    </xf>
    <xf numFmtId="1" fontId="21" fillId="9" borderId="59" xfId="20" applyNumberFormat="1" applyFont="1" applyFill="1" applyBorder="1" applyAlignment="1">
      <alignment horizontal="center"/>
    </xf>
    <xf numFmtId="2" fontId="21" fillId="9" borderId="59" xfId="20" applyNumberFormat="1" applyFont="1" applyFill="1" applyBorder="1" applyAlignment="1">
      <alignment horizontal="center"/>
    </xf>
    <xf numFmtId="0" fontId="6" fillId="9" borderId="29" xfId="20" applyFont="1" applyFill="1" applyBorder="1"/>
    <xf numFmtId="2" fontId="6" fillId="9" borderId="52" xfId="20" applyNumberFormat="1" applyFill="1" applyBorder="1" applyAlignment="1">
      <alignment horizontal="center"/>
    </xf>
    <xf numFmtId="0" fontId="6" fillId="9" borderId="62" xfId="20" applyFont="1" applyFill="1" applyBorder="1"/>
    <xf numFmtId="0" fontId="6" fillId="9" borderId="26" xfId="20" applyFill="1" applyBorder="1" applyAlignment="1">
      <alignment horizontal="center"/>
    </xf>
    <xf numFmtId="0" fontId="6" fillId="9" borderId="36" xfId="20" applyFill="1" applyBorder="1" applyAlignment="1">
      <alignment horizontal="center"/>
    </xf>
    <xf numFmtId="2" fontId="6" fillId="9" borderId="35" xfId="20" applyNumberFormat="1" applyFill="1" applyBorder="1" applyAlignment="1">
      <alignment horizontal="center"/>
    </xf>
    <xf numFmtId="0" fontId="0" fillId="9" borderId="0" xfId="0" applyFill="1" applyAlignment="1">
      <alignment horizontal="center"/>
    </xf>
    <xf numFmtId="0" fontId="6" fillId="9" borderId="0" xfId="0" applyFont="1" applyFill="1" applyBorder="1"/>
    <xf numFmtId="0" fontId="12" fillId="9" borderId="0" xfId="4" applyFont="1" applyFill="1"/>
    <xf numFmtId="0" fontId="12" fillId="9" borderId="11" xfId="4" applyFont="1" applyFill="1" applyBorder="1"/>
    <xf numFmtId="0" fontId="29" fillId="9" borderId="24" xfId="20" applyFont="1" applyFill="1" applyBorder="1" applyAlignment="1">
      <alignment horizontal="center"/>
    </xf>
    <xf numFmtId="0" fontId="6" fillId="9" borderId="65" xfId="20" applyFont="1" applyFill="1" applyBorder="1"/>
    <xf numFmtId="0" fontId="29" fillId="9" borderId="49" xfId="20" applyFont="1" applyFill="1" applyBorder="1" applyAlignment="1">
      <alignment horizontal="center"/>
    </xf>
    <xf numFmtId="1" fontId="6" fillId="9" borderId="66" xfId="20" applyNumberFormat="1" applyFill="1" applyBorder="1" applyAlignment="1">
      <alignment horizontal="center"/>
    </xf>
    <xf numFmtId="2" fontId="6" fillId="9" borderId="67" xfId="20" applyNumberFormat="1" applyFill="1" applyBorder="1" applyAlignment="1">
      <alignment horizontal="center"/>
    </xf>
    <xf numFmtId="0" fontId="6" fillId="9" borderId="49" xfId="20" applyFont="1" applyFill="1" applyBorder="1" applyAlignment="1">
      <alignment horizontal="center"/>
    </xf>
    <xf numFmtId="1" fontId="6" fillId="9" borderId="49" xfId="20" applyNumberFormat="1" applyFill="1" applyBorder="1" applyAlignment="1">
      <alignment horizontal="center"/>
    </xf>
    <xf numFmtId="2" fontId="6" fillId="9" borderId="64" xfId="20" applyNumberFormat="1" applyFill="1" applyBorder="1" applyAlignment="1">
      <alignment horizontal="center"/>
    </xf>
    <xf numFmtId="0" fontId="0" fillId="9" borderId="47" xfId="0" applyFill="1" applyBorder="1" applyAlignment="1">
      <alignment horizontal="center"/>
    </xf>
    <xf numFmtId="0" fontId="6" fillId="9" borderId="68" xfId="20" applyFont="1" applyFill="1" applyBorder="1" applyAlignment="1">
      <alignment horizontal="center"/>
    </xf>
    <xf numFmtId="0" fontId="6" fillId="9" borderId="69" xfId="20" applyFill="1" applyBorder="1" applyAlignment="1">
      <alignment horizontal="center"/>
    </xf>
    <xf numFmtId="1" fontId="6" fillId="9" borderId="68" xfId="20" applyNumberFormat="1" applyFill="1" applyBorder="1" applyAlignment="1">
      <alignment horizontal="center"/>
    </xf>
    <xf numFmtId="2" fontId="6" fillId="9" borderId="70" xfId="20" applyNumberFormat="1" applyFill="1" applyBorder="1" applyAlignment="1">
      <alignment horizontal="center"/>
    </xf>
    <xf numFmtId="2" fontId="6" fillId="9" borderId="41" xfId="20" applyNumberFormat="1" applyFill="1" applyBorder="1" applyAlignment="1">
      <alignment horizontal="center"/>
    </xf>
    <xf numFmtId="0" fontId="0" fillId="9" borderId="50" xfId="0" applyFill="1" applyBorder="1" applyAlignment="1">
      <alignment horizontal="center"/>
    </xf>
    <xf numFmtId="0" fontId="6" fillId="9" borderId="66" xfId="20" applyFont="1" applyFill="1" applyBorder="1"/>
    <xf numFmtId="0" fontId="6" fillId="9" borderId="12" xfId="20" applyFill="1" applyBorder="1"/>
    <xf numFmtId="0" fontId="0" fillId="9" borderId="44" xfId="0" applyFill="1" applyBorder="1" applyAlignment="1">
      <alignment horizontal="center"/>
    </xf>
    <xf numFmtId="0" fontId="6" fillId="9" borderId="72" xfId="20" applyFont="1" applyFill="1" applyBorder="1"/>
    <xf numFmtId="0" fontId="6" fillId="9" borderId="44" xfId="20" applyFill="1" applyBorder="1" applyAlignment="1">
      <alignment horizontal="center"/>
    </xf>
    <xf numFmtId="0" fontId="6" fillId="9" borderId="74" xfId="20" applyFill="1" applyBorder="1" applyAlignment="1">
      <alignment horizontal="center"/>
    </xf>
    <xf numFmtId="1" fontId="6" fillId="9" borderId="73" xfId="20" applyNumberFormat="1" applyFill="1" applyBorder="1" applyAlignment="1">
      <alignment horizontal="center"/>
    </xf>
    <xf numFmtId="2" fontId="6" fillId="9" borderId="6" xfId="20" applyNumberFormat="1" applyFill="1" applyBorder="1" applyAlignment="1">
      <alignment horizontal="center"/>
    </xf>
    <xf numFmtId="2" fontId="6" fillId="9" borderId="6" xfId="20" applyNumberFormat="1" applyFill="1" applyBorder="1"/>
    <xf numFmtId="0" fontId="6" fillId="9" borderId="6" xfId="20" applyFill="1" applyBorder="1"/>
    <xf numFmtId="0" fontId="6" fillId="9" borderId="71" xfId="20" applyFill="1" applyBorder="1" applyAlignment="1">
      <alignment horizontal="center"/>
    </xf>
    <xf numFmtId="0" fontId="6" fillId="9" borderId="76" xfId="20" applyFill="1" applyBorder="1" applyAlignment="1">
      <alignment horizontal="center"/>
    </xf>
    <xf numFmtId="1" fontId="6" fillId="9" borderId="75" xfId="20" applyNumberFormat="1" applyFill="1" applyBorder="1" applyAlignment="1">
      <alignment horizontal="center"/>
    </xf>
    <xf numFmtId="2" fontId="6" fillId="9" borderId="78" xfId="20" applyNumberFormat="1" applyFill="1" applyBorder="1" applyAlignment="1">
      <alignment horizontal="center"/>
    </xf>
    <xf numFmtId="2" fontId="6" fillId="9" borderId="79" xfId="20" applyNumberFormat="1" applyFill="1" applyBorder="1" applyAlignment="1">
      <alignment horizontal="center"/>
    </xf>
    <xf numFmtId="0" fontId="6" fillId="9" borderId="40" xfId="20" applyFill="1" applyBorder="1" applyAlignment="1">
      <alignment horizontal="center"/>
    </xf>
    <xf numFmtId="2" fontId="6" fillId="9" borderId="39" xfId="20" applyNumberFormat="1" applyFill="1" applyBorder="1" applyAlignment="1">
      <alignment horizontal="center"/>
    </xf>
    <xf numFmtId="1" fontId="6" fillId="9" borderId="40" xfId="20" applyNumberFormat="1" applyFill="1" applyBorder="1" applyAlignment="1">
      <alignment horizontal="center"/>
    </xf>
    <xf numFmtId="0" fontId="6" fillId="9" borderId="39" xfId="20" applyFill="1" applyBorder="1"/>
    <xf numFmtId="0" fontId="6" fillId="9" borderId="80" xfId="20" applyFill="1" applyBorder="1" applyAlignment="1">
      <alignment horizontal="center"/>
    </xf>
    <xf numFmtId="0" fontId="6" fillId="9" borderId="17" xfId="20" applyFill="1" applyBorder="1" applyAlignment="1">
      <alignment horizontal="center"/>
    </xf>
    <xf numFmtId="0" fontId="6" fillId="9" borderId="81" xfId="20" applyFont="1" applyFill="1" applyBorder="1"/>
    <xf numFmtId="0" fontId="6" fillId="9" borderId="6" xfId="20" applyFill="1" applyBorder="1" applyAlignment="1">
      <alignment horizontal="center"/>
    </xf>
    <xf numFmtId="0" fontId="6" fillId="9" borderId="6" xfId="20" applyFill="1" applyBorder="1" applyAlignment="1">
      <alignment horizontal="left"/>
    </xf>
    <xf numFmtId="0" fontId="6" fillId="9" borderId="77" xfId="20" applyFont="1" applyFill="1" applyBorder="1"/>
    <xf numFmtId="0" fontId="6" fillId="9" borderId="39" xfId="20" applyFill="1" applyBorder="1" applyAlignment="1">
      <alignment horizontal="center"/>
    </xf>
    <xf numFmtId="0" fontId="6" fillId="9" borderId="39" xfId="20" applyFill="1" applyBorder="1" applyAlignment="1">
      <alignment horizontal="left"/>
    </xf>
    <xf numFmtId="0" fontId="6" fillId="9" borderId="4" xfId="20" applyFill="1" applyBorder="1"/>
    <xf numFmtId="0" fontId="21" fillId="9" borderId="57" xfId="20" applyFont="1" applyFill="1" applyBorder="1" applyAlignment="1">
      <alignment textRotation="90" wrapText="1"/>
    </xf>
    <xf numFmtId="0" fontId="21" fillId="9" borderId="58" xfId="20" applyFont="1" applyFill="1" applyBorder="1" applyAlignment="1">
      <alignment textRotation="90" wrapText="1"/>
    </xf>
    <xf numFmtId="0" fontId="1" fillId="0" borderId="0" xfId="19" applyFont="1"/>
    <xf numFmtId="0" fontId="6" fillId="9" borderId="30" xfId="20" applyFont="1" applyFill="1" applyBorder="1" applyAlignment="1">
      <alignment horizontal="center"/>
    </xf>
    <xf numFmtId="0" fontId="6" fillId="9" borderId="76" xfId="20" applyFont="1" applyFill="1" applyBorder="1" applyAlignment="1">
      <alignment horizontal="center"/>
    </xf>
    <xf numFmtId="0" fontId="6" fillId="9" borderId="17" xfId="20" applyFont="1" applyFill="1" applyBorder="1" applyAlignment="1">
      <alignment horizontal="center"/>
    </xf>
    <xf numFmtId="0" fontId="6" fillId="9" borderId="40" xfId="20" applyFont="1" applyFill="1" applyBorder="1" applyAlignment="1">
      <alignment horizontal="center"/>
    </xf>
    <xf numFmtId="0" fontId="6" fillId="9" borderId="36" xfId="20" applyFont="1" applyFill="1" applyBorder="1" applyAlignment="1">
      <alignment horizontal="center"/>
    </xf>
    <xf numFmtId="0" fontId="6" fillId="9" borderId="82" xfId="20" applyFill="1" applyBorder="1" applyAlignment="1">
      <alignment horizontal="center"/>
    </xf>
    <xf numFmtId="0" fontId="6" fillId="9" borderId="7" xfId="20" applyFont="1" applyFill="1" applyBorder="1" applyAlignment="1">
      <alignment horizontal="center"/>
    </xf>
    <xf numFmtId="0" fontId="6" fillId="9" borderId="58" xfId="20" applyFont="1" applyFill="1" applyBorder="1" applyAlignment="1">
      <alignment horizontal="center"/>
    </xf>
    <xf numFmtId="0" fontId="28" fillId="0" borderId="0" xfId="21" applyFont="1" applyFill="1"/>
    <xf numFmtId="167" fontId="14" fillId="0" borderId="40" xfId="7" applyNumberFormat="1" applyFont="1" applyFill="1" applyBorder="1" applyAlignment="1">
      <alignment horizontal="left" vertical="center"/>
    </xf>
    <xf numFmtId="0" fontId="29" fillId="0" borderId="83" xfId="12" applyFont="1" applyFill="1" applyBorder="1" applyAlignment="1">
      <alignment horizontal="center"/>
    </xf>
    <xf numFmtId="167" fontId="14" fillId="0" borderId="59" xfId="7" applyNumberFormat="1" applyFont="1" applyFill="1" applyBorder="1" applyAlignment="1">
      <alignment horizontal="center"/>
    </xf>
    <xf numFmtId="168" fontId="14" fillId="0" borderId="61" xfId="7" applyFont="1" applyFill="1" applyBorder="1" applyAlignment="1"/>
    <xf numFmtId="0" fontId="14" fillId="0" borderId="12" xfId="12" applyFont="1" applyFill="1" applyBorder="1" applyAlignment="1">
      <alignment horizontal="left" vertical="center"/>
    </xf>
    <xf numFmtId="0" fontId="14" fillId="9" borderId="12" xfId="12" applyFont="1" applyFill="1" applyBorder="1" applyAlignment="1">
      <alignment vertical="center" wrapText="1"/>
    </xf>
    <xf numFmtId="0" fontId="14" fillId="9" borderId="12" xfId="12" applyFont="1" applyFill="1" applyBorder="1" applyAlignment="1">
      <alignment vertical="center"/>
    </xf>
    <xf numFmtId="167" fontId="29" fillId="0" borderId="11" xfId="7" applyNumberFormat="1" applyFont="1" applyFill="1" applyBorder="1" applyAlignment="1"/>
    <xf numFmtId="0" fontId="20" fillId="9" borderId="0" xfId="0" applyFont="1" applyFill="1"/>
    <xf numFmtId="164" fontId="20" fillId="9" borderId="0" xfId="0" applyNumberFormat="1" applyFont="1" applyFill="1"/>
    <xf numFmtId="168" fontId="0" fillId="0" borderId="0" xfId="0" applyNumberFormat="1"/>
    <xf numFmtId="168" fontId="6" fillId="0" borderId="0" xfId="12" applyNumberFormat="1" applyFont="1"/>
    <xf numFmtId="165" fontId="6" fillId="7" borderId="0" xfId="21" applyNumberFormat="1" applyFill="1"/>
    <xf numFmtId="0" fontId="11" fillId="0" borderId="0" xfId="4" applyFont="1" applyFill="1" applyBorder="1" applyAlignment="1">
      <alignment wrapText="1"/>
    </xf>
    <xf numFmtId="167" fontId="6" fillId="0" borderId="0" xfId="10" applyNumberFormat="1" applyFont="1" applyFill="1"/>
    <xf numFmtId="0" fontId="3" fillId="0" borderId="2" xfId="2" applyAlignment="1">
      <alignment horizontal="center" vertical="center"/>
    </xf>
    <xf numFmtId="0" fontId="3" fillId="12" borderId="2" xfId="2" applyFill="1" applyAlignment="1">
      <alignment horizontal="center" wrapText="1"/>
    </xf>
    <xf numFmtId="0" fontId="21" fillId="9" borderId="13" xfId="0" applyFont="1" applyFill="1" applyBorder="1" applyAlignment="1">
      <alignment horizontal="center" textRotation="45"/>
    </xf>
    <xf numFmtId="0" fontId="21" fillId="9" borderId="83" xfId="0" applyFont="1" applyFill="1" applyBorder="1" applyAlignment="1">
      <alignment horizontal="center" vertical="center" wrapText="1"/>
    </xf>
    <xf numFmtId="0" fontId="29" fillId="9" borderId="16" xfId="0" applyFont="1" applyFill="1" applyBorder="1"/>
    <xf numFmtId="0" fontId="6" fillId="9" borderId="48" xfId="20" applyFill="1" applyBorder="1"/>
    <xf numFmtId="0" fontId="6" fillId="9" borderId="86" xfId="20" applyFont="1" applyFill="1" applyBorder="1"/>
    <xf numFmtId="0" fontId="21" fillId="5" borderId="15" xfId="20" applyFont="1" applyFill="1" applyBorder="1" applyAlignment="1">
      <alignment textRotation="90" wrapText="1"/>
    </xf>
    <xf numFmtId="2" fontId="6" fillId="9" borderId="56" xfId="20" applyNumberFormat="1" applyFill="1" applyBorder="1" applyAlignment="1">
      <alignment horizontal="center"/>
    </xf>
    <xf numFmtId="2" fontId="6" fillId="9" borderId="4" xfId="20" applyNumberFormat="1" applyFill="1" applyBorder="1"/>
    <xf numFmtId="2" fontId="6" fillId="9" borderId="4" xfId="20" applyNumberFormat="1" applyFill="1" applyBorder="1" applyAlignment="1">
      <alignment horizontal="center"/>
    </xf>
    <xf numFmtId="0" fontId="29" fillId="9" borderId="59" xfId="20" applyFont="1" applyFill="1" applyBorder="1" applyAlignment="1">
      <alignment horizontal="center"/>
    </xf>
    <xf numFmtId="2" fontId="6" fillId="9" borderId="59" xfId="20" applyNumberFormat="1" applyFill="1" applyBorder="1" applyAlignment="1">
      <alignment horizontal="center"/>
    </xf>
    <xf numFmtId="2" fontId="6" fillId="9" borderId="61" xfId="20" applyNumberFormat="1" applyFill="1" applyBorder="1" applyAlignment="1">
      <alignment horizontal="center"/>
    </xf>
    <xf numFmtId="0" fontId="0" fillId="9" borderId="4" xfId="0" applyFill="1" applyBorder="1" applyAlignment="1">
      <alignment horizontal="center"/>
    </xf>
    <xf numFmtId="0" fontId="6" fillId="9" borderId="4" xfId="20" applyFont="1" applyFill="1" applyBorder="1"/>
    <xf numFmtId="0" fontId="21" fillId="5" borderId="0" xfId="20" applyFont="1" applyFill="1" applyBorder="1" applyAlignment="1">
      <alignment horizontal="center"/>
    </xf>
    <xf numFmtId="0" fontId="21" fillId="9" borderId="12" xfId="20" applyFont="1" applyFill="1" applyBorder="1" applyAlignment="1">
      <alignment horizontal="center" wrapText="1"/>
    </xf>
    <xf numFmtId="0" fontId="21" fillId="9" borderId="85" xfId="20" applyFont="1" applyFill="1" applyBorder="1" applyAlignment="1">
      <alignment horizontal="center" textRotation="90" wrapText="1"/>
    </xf>
    <xf numFmtId="2" fontId="21" fillId="5" borderId="53" xfId="20" applyNumberFormat="1" applyFont="1" applyFill="1" applyBorder="1" applyAlignment="1">
      <alignment horizontal="center"/>
    </xf>
    <xf numFmtId="0" fontId="6" fillId="0" borderId="21" xfId="20" applyFill="1" applyBorder="1" applyAlignment="1">
      <alignment horizontal="center"/>
    </xf>
    <xf numFmtId="0" fontId="21" fillId="13" borderId="11" xfId="20" applyFont="1" applyFill="1" applyBorder="1" applyAlignment="1">
      <alignment horizontal="center"/>
    </xf>
    <xf numFmtId="1" fontId="21" fillId="13" borderId="11" xfId="20" applyNumberFormat="1" applyFont="1" applyFill="1" applyBorder="1" applyAlignment="1">
      <alignment horizontal="center"/>
    </xf>
    <xf numFmtId="1" fontId="21" fillId="5" borderId="14" xfId="20" applyNumberFormat="1" applyFont="1" applyFill="1" applyBorder="1" applyAlignment="1">
      <alignment horizontal="center"/>
    </xf>
    <xf numFmtId="2" fontId="21" fillId="5" borderId="31" xfId="20" applyNumberFormat="1" applyFont="1" applyFill="1" applyBorder="1" applyAlignment="1">
      <alignment horizontal="center"/>
    </xf>
    <xf numFmtId="1" fontId="21" fillId="5" borderId="11" xfId="20" applyNumberFormat="1" applyFont="1" applyFill="1" applyBorder="1" applyAlignment="1">
      <alignment horizontal="center"/>
    </xf>
    <xf numFmtId="2" fontId="21" fillId="5" borderId="11" xfId="20" applyNumberFormat="1" applyFont="1" applyFill="1" applyBorder="1" applyAlignment="1">
      <alignment horizontal="center"/>
    </xf>
    <xf numFmtId="0" fontId="2" fillId="12" borderId="11" xfId="1" applyFill="1" applyBorder="1" applyAlignment="1">
      <alignment horizontal="center" wrapText="1"/>
    </xf>
    <xf numFmtId="0" fontId="11" fillId="9" borderId="11" xfId="4" applyFont="1" applyFill="1" applyBorder="1"/>
    <xf numFmtId="0" fontId="6" fillId="0" borderId="20" xfId="20" applyFont="1" applyFill="1" applyBorder="1" applyAlignment="1">
      <alignment horizontal="center"/>
    </xf>
    <xf numFmtId="0" fontId="16" fillId="11" borderId="0" xfId="4" applyFont="1" applyFill="1" applyBorder="1"/>
    <xf numFmtId="44" fontId="0" fillId="0" borderId="0" xfId="0" applyNumberFormat="1"/>
    <xf numFmtId="0" fontId="3" fillId="11" borderId="2" xfId="2" applyFill="1" applyAlignment="1">
      <alignment horizontal="center" vertical="center" wrapText="1"/>
    </xf>
    <xf numFmtId="0" fontId="6" fillId="0" borderId="0" xfId="12" applyFont="1" applyFill="1" applyAlignment="1">
      <alignment horizontal="left" vertical="center" wrapText="1"/>
    </xf>
    <xf numFmtId="0" fontId="21" fillId="0" borderId="0" xfId="12" applyFont="1" applyFill="1" applyAlignment="1">
      <alignment horizontal="right"/>
    </xf>
    <xf numFmtId="168" fontId="21" fillId="0" borderId="0" xfId="7" applyFont="1" applyFill="1" applyAlignment="1">
      <alignment horizontal="center"/>
    </xf>
    <xf numFmtId="0" fontId="21" fillId="0" borderId="0" xfId="12" applyFont="1" applyAlignment="1">
      <alignment horizontal="left"/>
    </xf>
    <xf numFmtId="0" fontId="6" fillId="0" borderId="0" xfId="12" applyFont="1" applyAlignment="1">
      <alignment horizontal="left" wrapText="1"/>
    </xf>
    <xf numFmtId="168" fontId="14" fillId="9" borderId="0" xfId="7" applyFont="1" applyFill="1" applyBorder="1" applyAlignment="1">
      <alignment horizontal="left" vertical="center"/>
    </xf>
    <xf numFmtId="0" fontId="29" fillId="0" borderId="12" xfId="12" applyFont="1" applyFill="1" applyBorder="1" applyAlignment="1">
      <alignment horizontal="center"/>
    </xf>
    <xf numFmtId="167" fontId="6" fillId="0" borderId="0" xfId="17" applyFont="1" applyBorder="1"/>
    <xf numFmtId="0" fontId="0" fillId="9" borderId="87" xfId="0" applyFill="1" applyBorder="1" applyAlignment="1">
      <alignment horizontal="center"/>
    </xf>
    <xf numFmtId="0" fontId="0" fillId="9" borderId="0" xfId="0" applyFill="1" applyBorder="1"/>
    <xf numFmtId="0" fontId="0" fillId="0" borderId="0" xfId="0" applyFill="1" applyAlignment="1">
      <alignment vertical="center"/>
    </xf>
    <xf numFmtId="2" fontId="21" fillId="0" borderId="4" xfId="20" applyNumberFormat="1" applyFont="1" applyFill="1" applyBorder="1" applyAlignment="1">
      <alignment horizontal="center"/>
    </xf>
    <xf numFmtId="0" fontId="6" fillId="9" borderId="88" xfId="20" applyFill="1" applyBorder="1" applyAlignment="1">
      <alignment horizontal="center"/>
    </xf>
    <xf numFmtId="0" fontId="6" fillId="9" borderId="89" xfId="20" applyFill="1" applyBorder="1" applyAlignment="1">
      <alignment horizontal="center"/>
    </xf>
    <xf numFmtId="0" fontId="6" fillId="9" borderId="62" xfId="20" applyFill="1" applyBorder="1" applyAlignment="1">
      <alignment horizontal="center"/>
    </xf>
    <xf numFmtId="0" fontId="6" fillId="9" borderId="62" xfId="20" applyFont="1" applyFill="1" applyBorder="1" applyAlignment="1">
      <alignment horizontal="center"/>
    </xf>
    <xf numFmtId="0" fontId="6" fillId="0" borderId="0" xfId="20" applyFill="1" applyBorder="1" applyAlignment="1">
      <alignment horizontal="center"/>
    </xf>
    <xf numFmtId="0" fontId="6" fillId="9" borderId="48" xfId="20" applyFill="1" applyBorder="1" applyAlignment="1">
      <alignment horizontal="center"/>
    </xf>
    <xf numFmtId="0" fontId="6" fillId="9" borderId="5" xfId="20" applyFill="1" applyBorder="1" applyAlignment="1">
      <alignment horizontal="center"/>
    </xf>
    <xf numFmtId="0" fontId="6" fillId="9" borderId="0" xfId="20" applyFill="1" applyBorder="1"/>
    <xf numFmtId="0" fontId="6" fillId="9" borderId="0" xfId="20" applyFill="1" applyBorder="1" applyAlignment="1">
      <alignment horizontal="left"/>
    </xf>
    <xf numFmtId="0" fontId="6" fillId="9" borderId="61" xfId="20" applyFill="1" applyBorder="1" applyAlignment="1">
      <alignment horizontal="center"/>
    </xf>
    <xf numFmtId="0" fontId="6" fillId="9" borderId="90" xfId="20" applyFill="1" applyBorder="1" applyAlignment="1">
      <alignment horizontal="center"/>
    </xf>
    <xf numFmtId="2" fontId="21" fillId="9" borderId="91" xfId="20" applyNumberFormat="1" applyFont="1" applyFill="1" applyBorder="1" applyAlignment="1">
      <alignment horizontal="center" textRotation="90" wrapText="1"/>
    </xf>
    <xf numFmtId="2" fontId="6" fillId="9" borderId="92" xfId="20" applyNumberFormat="1" applyFill="1" applyBorder="1" applyAlignment="1">
      <alignment horizontal="center"/>
    </xf>
    <xf numFmtId="2" fontId="21" fillId="5" borderId="51" xfId="20" applyNumberFormat="1" applyFont="1" applyFill="1" applyBorder="1" applyAlignment="1">
      <alignment horizontal="center"/>
    </xf>
    <xf numFmtId="2" fontId="6" fillId="9" borderId="93" xfId="20" applyNumberFormat="1" applyFill="1" applyBorder="1" applyAlignment="1">
      <alignment horizontal="center"/>
    </xf>
    <xf numFmtId="2" fontId="21" fillId="5" borderId="59" xfId="20" applyNumberFormat="1" applyFont="1" applyFill="1" applyBorder="1" applyAlignment="1">
      <alignment horizontal="center"/>
    </xf>
    <xf numFmtId="1" fontId="6" fillId="0" borderId="18" xfId="20" applyNumberFormat="1" applyFill="1" applyBorder="1" applyAlignment="1">
      <alignment horizontal="center"/>
    </xf>
    <xf numFmtId="0" fontId="6" fillId="9" borderId="23" xfId="20" applyFill="1" applyBorder="1" applyAlignment="1">
      <alignment horizontal="center"/>
    </xf>
    <xf numFmtId="0" fontId="6" fillId="9" borderId="23" xfId="20" applyFont="1" applyFill="1" applyBorder="1" applyAlignment="1">
      <alignment horizontal="center"/>
    </xf>
    <xf numFmtId="0" fontId="6" fillId="7" borderId="23" xfId="20" applyFill="1" applyBorder="1" applyAlignment="1">
      <alignment horizontal="center"/>
    </xf>
    <xf numFmtId="0" fontId="6" fillId="7" borderId="77" xfId="20" applyFont="1" applyFill="1" applyBorder="1"/>
    <xf numFmtId="0" fontId="45" fillId="0" borderId="0" xfId="0" applyFont="1"/>
    <xf numFmtId="44" fontId="0" fillId="0" borderId="0" xfId="0" applyNumberFormat="1" applyFill="1"/>
    <xf numFmtId="181" fontId="0" fillId="0" borderId="0" xfId="0" applyNumberFormat="1"/>
    <xf numFmtId="0" fontId="21" fillId="0" borderId="0" xfId="10" applyFont="1" applyFill="1"/>
    <xf numFmtId="182" fontId="0" fillId="0" borderId="0" xfId="0" applyNumberFormat="1"/>
    <xf numFmtId="168" fontId="21" fillId="14" borderId="0" xfId="5" applyFont="1" applyFill="1"/>
    <xf numFmtId="168" fontId="21" fillId="9" borderId="0" xfId="5" applyFont="1" applyFill="1"/>
    <xf numFmtId="0" fontId="21" fillId="0" borderId="0" xfId="12" applyFont="1" applyAlignment="1">
      <alignment horizontal="left" vertical="center" wrapText="1"/>
    </xf>
    <xf numFmtId="0" fontId="14" fillId="0" borderId="0" xfId="12" applyFont="1" applyFill="1" applyAlignment="1">
      <alignment horizontal="left" vertical="center"/>
    </xf>
    <xf numFmtId="0" fontId="14" fillId="0" borderId="0" xfId="12" applyFont="1" applyAlignment="1">
      <alignment horizontal="left" vertical="center" wrapText="1"/>
    </xf>
    <xf numFmtId="0" fontId="14" fillId="0" borderId="0" xfId="19" applyFont="1" applyAlignment="1">
      <alignment horizontal="left" vertical="top" wrapText="1"/>
    </xf>
    <xf numFmtId="0" fontId="6" fillId="0" borderId="0" xfId="12" applyFont="1" applyAlignment="1">
      <alignment horizontal="left" vertical="center" wrapText="1"/>
    </xf>
    <xf numFmtId="167" fontId="20" fillId="0" borderId="0" xfId="0" applyNumberFormat="1" applyFont="1" applyFill="1" applyBorder="1"/>
    <xf numFmtId="0" fontId="18" fillId="0" borderId="4" xfId="0" applyFont="1" applyBorder="1" applyAlignment="1">
      <alignment horizontal="center"/>
    </xf>
    <xf numFmtId="167" fontId="20" fillId="0" borderId="0" xfId="0" applyNumberFormat="1" applyFont="1" applyBorder="1"/>
    <xf numFmtId="0" fontId="42" fillId="0" borderId="87" xfId="0" applyFont="1" applyBorder="1" applyAlignment="1">
      <alignment wrapText="1"/>
    </xf>
    <xf numFmtId="167" fontId="18" fillId="0" borderId="53" xfId="0" applyNumberFormat="1" applyFont="1" applyFill="1" applyBorder="1"/>
    <xf numFmtId="0" fontId="41" fillId="0" borderId="87" xfId="0" applyFont="1" applyBorder="1"/>
    <xf numFmtId="167" fontId="18" fillId="9" borderId="53" xfId="0" applyNumberFormat="1" applyFont="1" applyFill="1" applyBorder="1"/>
    <xf numFmtId="0" fontId="42" fillId="0" borderId="87" xfId="0" applyFont="1" applyBorder="1"/>
    <xf numFmtId="0" fontId="41" fillId="0" borderId="87" xfId="0" applyFont="1" applyBorder="1" applyAlignment="1">
      <alignment wrapText="1"/>
    </xf>
    <xf numFmtId="0" fontId="0" fillId="0" borderId="87" xfId="0" applyBorder="1"/>
    <xf numFmtId="0" fontId="0" fillId="0" borderId="53" xfId="0" applyBorder="1"/>
    <xf numFmtId="0" fontId="0" fillId="0" borderId="83" xfId="0" applyBorder="1"/>
    <xf numFmtId="0" fontId="0" fillId="0" borderId="59" xfId="0" applyBorder="1"/>
    <xf numFmtId="0" fontId="0" fillId="0" borderId="61" xfId="0" applyBorder="1"/>
    <xf numFmtId="0" fontId="42" fillId="0" borderId="0" xfId="0" applyFont="1" applyBorder="1"/>
    <xf numFmtId="0" fontId="18" fillId="0" borderId="60" xfId="0" applyFont="1" applyBorder="1"/>
    <xf numFmtId="0" fontId="18" fillId="0" borderId="90" xfId="0" applyFont="1" applyBorder="1"/>
    <xf numFmtId="167" fontId="19" fillId="0" borderId="94" xfId="0" applyNumberFormat="1" applyFont="1" applyFill="1" applyBorder="1" applyAlignment="1">
      <alignment horizontal="center" wrapText="1"/>
    </xf>
    <xf numFmtId="167" fontId="19" fillId="9" borderId="0" xfId="0" applyNumberFormat="1" applyFont="1" applyFill="1"/>
    <xf numFmtId="168" fontId="32" fillId="0" borderId="0" xfId="12" applyNumberFormat="1" applyFont="1" applyAlignment="1">
      <alignment horizontal="left" wrapText="1"/>
    </xf>
    <xf numFmtId="181" fontId="14" fillId="0" borderId="0" xfId="19" applyNumberFormat="1" applyFont="1" applyAlignment="1">
      <alignment horizontal="left" vertical="top" wrapText="1"/>
    </xf>
    <xf numFmtId="0" fontId="40" fillId="0" borderId="0" xfId="0" applyFont="1"/>
    <xf numFmtId="0" fontId="46" fillId="0" borderId="12" xfId="0" applyFont="1" applyBorder="1" applyAlignment="1">
      <alignment vertical="center" wrapText="1"/>
    </xf>
    <xf numFmtId="0" fontId="47" fillId="0" borderId="12" xfId="0" applyFont="1" applyBorder="1" applyAlignment="1">
      <alignment vertical="center" wrapText="1"/>
    </xf>
    <xf numFmtId="0" fontId="0" fillId="0" borderId="42" xfId="0" applyBorder="1"/>
    <xf numFmtId="0" fontId="46" fillId="0" borderId="43" xfId="0" applyFont="1" applyBorder="1" applyAlignment="1">
      <alignment vertical="center" wrapText="1"/>
    </xf>
    <xf numFmtId="0" fontId="0" fillId="0" borderId="45" xfId="0" applyBorder="1"/>
    <xf numFmtId="0" fontId="0" fillId="0" borderId="49" xfId="0" applyBorder="1"/>
    <xf numFmtId="0" fontId="47" fillId="0" borderId="50" xfId="0" applyFont="1" applyBorder="1" applyAlignment="1">
      <alignment vertical="center" wrapText="1"/>
    </xf>
    <xf numFmtId="168" fontId="0" fillId="0" borderId="95" xfId="0" applyNumberFormat="1" applyBorder="1"/>
    <xf numFmtId="168" fontId="0" fillId="0" borderId="96" xfId="0" applyNumberFormat="1" applyBorder="1"/>
    <xf numFmtId="168" fontId="0" fillId="0" borderId="67" xfId="0" applyNumberFormat="1" applyBorder="1"/>
    <xf numFmtId="0" fontId="46" fillId="0" borderId="44" xfId="0" applyFont="1" applyBorder="1" applyAlignment="1">
      <alignment vertical="center" wrapText="1"/>
    </xf>
    <xf numFmtId="168" fontId="0" fillId="0" borderId="74" xfId="0" applyNumberFormat="1" applyBorder="1"/>
    <xf numFmtId="168" fontId="48" fillId="0" borderId="0" xfId="5" applyNumberFormat="1" applyFont="1" applyAlignment="1">
      <alignment horizontal="right"/>
    </xf>
    <xf numFmtId="0" fontId="30" fillId="0" borderId="12" xfId="0" applyFont="1" applyBorder="1" applyAlignment="1">
      <alignment horizontal="center"/>
    </xf>
    <xf numFmtId="167" fontId="0" fillId="0" borderId="0" xfId="0" applyNumberFormat="1" applyAlignment="1">
      <alignment horizontal="left"/>
    </xf>
    <xf numFmtId="168" fontId="14" fillId="9" borderId="12" xfId="7" applyFont="1" applyFill="1" applyBorder="1" applyAlignment="1">
      <alignment vertical="center" wrapText="1"/>
    </xf>
    <xf numFmtId="44" fontId="0" fillId="0" borderId="0" xfId="0" applyNumberFormat="1" applyFill="1" applyAlignment="1">
      <alignment horizontal="center"/>
    </xf>
    <xf numFmtId="0" fontId="11" fillId="7" borderId="0" xfId="4" applyFont="1" applyFill="1"/>
    <xf numFmtId="0" fontId="6" fillId="15" borderId="0" xfId="21" applyFill="1"/>
    <xf numFmtId="168" fontId="6" fillId="15" borderId="0" xfId="5" applyFill="1"/>
    <xf numFmtId="0" fontId="6" fillId="15" borderId="0" xfId="21" applyFont="1" applyFill="1"/>
    <xf numFmtId="174" fontId="21" fillId="15" borderId="0" xfId="21" applyNumberFormat="1" applyFont="1" applyFill="1"/>
    <xf numFmtId="167" fontId="21" fillId="15" borderId="0" xfId="5" applyNumberFormat="1" applyFont="1" applyFill="1"/>
    <xf numFmtId="167" fontId="6" fillId="15" borderId="0" xfId="21" applyNumberFormat="1" applyFill="1"/>
    <xf numFmtId="0" fontId="22" fillId="15" borderId="0" xfId="21" applyFont="1" applyFill="1"/>
    <xf numFmtId="0" fontId="18" fillId="0" borderId="9" xfId="0" applyFont="1" applyBorder="1" applyAlignment="1">
      <alignment horizontal="left" wrapText="1"/>
    </xf>
    <xf numFmtId="0" fontId="18" fillId="0" borderId="0" xfId="0" applyFont="1" applyBorder="1" applyAlignment="1">
      <alignment horizontal="left" wrapText="1"/>
    </xf>
    <xf numFmtId="0" fontId="18" fillId="0" borderId="10" xfId="0" applyFont="1" applyBorder="1" applyAlignment="1">
      <alignment horizontal="left" wrapText="1"/>
    </xf>
    <xf numFmtId="0" fontId="18" fillId="0" borderId="6" xfId="0" applyFont="1" applyBorder="1" applyAlignment="1">
      <alignment horizontal="left" wrapText="1"/>
    </xf>
    <xf numFmtId="0" fontId="18" fillId="0" borderId="39" xfId="0" applyFont="1" applyBorder="1" applyAlignment="1">
      <alignment horizontal="left"/>
    </xf>
    <xf numFmtId="0" fontId="20" fillId="0" borderId="13" xfId="0" applyFont="1" applyBorder="1" applyAlignment="1">
      <alignment horizontal="left"/>
    </xf>
    <xf numFmtId="0" fontId="20" fillId="0" borderId="16" xfId="0" applyFont="1" applyBorder="1" applyAlignment="1">
      <alignment horizontal="left"/>
    </xf>
    <xf numFmtId="0" fontId="20" fillId="0" borderId="32" xfId="0" applyFont="1" applyBorder="1" applyAlignment="1">
      <alignment horizontal="left"/>
    </xf>
    <xf numFmtId="0" fontId="2" fillId="0" borderId="0" xfId="1" applyBorder="1" applyAlignment="1">
      <alignment horizontal="center" vertical="center" wrapText="1"/>
    </xf>
    <xf numFmtId="0" fontId="3" fillId="11" borderId="84" xfId="2" applyFill="1" applyBorder="1" applyAlignment="1">
      <alignment horizontal="center" vertical="center" wrapText="1"/>
    </xf>
    <xf numFmtId="0" fontId="3" fillId="11" borderId="0" xfId="2" applyFill="1" applyBorder="1" applyAlignment="1">
      <alignment horizontal="center" vertical="center" wrapText="1"/>
    </xf>
    <xf numFmtId="0" fontId="3" fillId="11" borderId="2" xfId="2" applyFill="1" applyAlignment="1">
      <alignment horizontal="center" vertical="center" wrapText="1"/>
    </xf>
    <xf numFmtId="0" fontId="15" fillId="0" borderId="0" xfId="4" applyFont="1" applyBorder="1" applyAlignment="1" applyProtection="1">
      <alignment horizontal="center" wrapText="1"/>
      <protection locked="0"/>
    </xf>
    <xf numFmtId="44" fontId="0" fillId="0" borderId="0" xfId="0" applyNumberFormat="1" applyFill="1" applyAlignment="1">
      <alignment horizontal="center"/>
    </xf>
    <xf numFmtId="0" fontId="6" fillId="0" borderId="0" xfId="12" applyFont="1" applyAlignment="1">
      <alignment horizontal="left" wrapText="1"/>
    </xf>
    <xf numFmtId="0" fontId="21" fillId="0" borderId="0" xfId="12" applyFont="1" applyAlignment="1">
      <alignment horizontal="left"/>
    </xf>
    <xf numFmtId="0" fontId="6" fillId="0" borderId="0" xfId="12" applyFont="1" applyFill="1" applyAlignment="1">
      <alignment horizontal="left"/>
    </xf>
    <xf numFmtId="0" fontId="32" fillId="0" borderId="0" xfId="12" applyFont="1" applyAlignment="1">
      <alignment horizontal="left" wrapText="1"/>
    </xf>
    <xf numFmtId="0" fontId="14" fillId="0" borderId="0" xfId="12" applyFont="1" applyAlignment="1">
      <alignment horizontal="left" vertical="center" wrapText="1"/>
    </xf>
    <xf numFmtId="0" fontId="14" fillId="0" borderId="0" xfId="12" applyFont="1" applyAlignment="1">
      <alignment horizontal="center" vertical="center" wrapText="1"/>
    </xf>
    <xf numFmtId="0" fontId="14" fillId="0" borderId="4" xfId="19" applyFont="1" applyBorder="1" applyAlignment="1">
      <alignment horizontal="center" vertical="top" wrapText="1"/>
    </xf>
    <xf numFmtId="0" fontId="6" fillId="0" borderId="0" xfId="12" applyFont="1" applyFill="1" applyAlignment="1">
      <alignment horizontal="left" vertical="center" wrapText="1"/>
    </xf>
    <xf numFmtId="0" fontId="12" fillId="0" borderId="0" xfId="12" applyFont="1" applyAlignment="1">
      <alignment horizontal="left"/>
    </xf>
    <xf numFmtId="0" fontId="21" fillId="0" borderId="0" xfId="12" applyFont="1" applyFill="1" applyAlignment="1">
      <alignment horizontal="right"/>
    </xf>
    <xf numFmtId="168" fontId="21" fillId="0" borderId="0" xfId="7" applyFont="1" applyFill="1" applyAlignment="1">
      <alignment horizontal="center"/>
    </xf>
    <xf numFmtId="0" fontId="30" fillId="0" borderId="0" xfId="0" applyFont="1" applyAlignment="1">
      <alignment horizontal="left" wrapText="1"/>
    </xf>
    <xf numFmtId="168" fontId="14" fillId="9" borderId="0" xfId="7" applyFont="1" applyFill="1" applyBorder="1" applyAlignment="1">
      <alignment horizontal="left" vertical="center"/>
    </xf>
    <xf numFmtId="0" fontId="20" fillId="9" borderId="0" xfId="0" applyFont="1" applyFill="1" applyAlignment="1">
      <alignment horizontal="center"/>
    </xf>
    <xf numFmtId="0" fontId="30" fillId="9" borderId="0" xfId="0" applyFont="1" applyFill="1" applyAlignment="1">
      <alignment horizontal="center"/>
    </xf>
    <xf numFmtId="0" fontId="12" fillId="0" borderId="0" xfId="12" applyFont="1" applyAlignment="1">
      <alignment horizontal="center"/>
    </xf>
    <xf numFmtId="0" fontId="29" fillId="0" borderId="0" xfId="12" applyFont="1" applyFill="1" applyBorder="1" applyAlignment="1">
      <alignment horizontal="center"/>
    </xf>
    <xf numFmtId="0" fontId="12" fillId="0" borderId="0" xfId="12" applyFont="1" applyFill="1" applyAlignment="1">
      <alignment horizontal="center"/>
    </xf>
    <xf numFmtId="0" fontId="29" fillId="10" borderId="39" xfId="12" applyFont="1" applyFill="1" applyBorder="1" applyAlignment="1">
      <alignment horizontal="center"/>
    </xf>
    <xf numFmtId="0" fontId="29" fillId="10" borderId="40" xfId="12" applyFont="1" applyFill="1" applyBorder="1" applyAlignment="1">
      <alignment horizontal="center"/>
    </xf>
    <xf numFmtId="167" fontId="14" fillId="10" borderId="39" xfId="7" applyNumberFormat="1" applyFont="1" applyFill="1" applyBorder="1" applyAlignment="1">
      <alignment horizontal="center"/>
    </xf>
    <xf numFmtId="0" fontId="36" fillId="10" borderId="39" xfId="12" applyFont="1" applyFill="1" applyBorder="1" applyAlignment="1">
      <alignment horizontal="center"/>
    </xf>
    <xf numFmtId="0" fontId="36" fillId="10" borderId="40" xfId="12" applyFont="1" applyFill="1" applyBorder="1" applyAlignment="1">
      <alignment horizontal="center"/>
    </xf>
    <xf numFmtId="0" fontId="29" fillId="0" borderId="38" xfId="12" applyFont="1" applyFill="1" applyBorder="1" applyAlignment="1">
      <alignment horizontal="right"/>
    </xf>
    <xf numFmtId="0" fontId="29" fillId="0" borderId="40" xfId="12" applyFont="1" applyFill="1" applyBorder="1" applyAlignment="1">
      <alignment horizontal="right"/>
    </xf>
    <xf numFmtId="0" fontId="29" fillId="0" borderId="12" xfId="12" applyFont="1" applyFill="1" applyBorder="1" applyAlignment="1">
      <alignment horizontal="right"/>
    </xf>
    <xf numFmtId="0" fontId="29" fillId="0" borderId="12" xfId="12" applyFont="1" applyFill="1" applyBorder="1" applyAlignment="1">
      <alignment horizontal="center"/>
    </xf>
    <xf numFmtId="0" fontId="38" fillId="0" borderId="0" xfId="12" applyFont="1" applyFill="1" applyBorder="1" applyAlignment="1">
      <alignment horizontal="center"/>
    </xf>
    <xf numFmtId="0" fontId="14" fillId="0" borderId="0" xfId="19" applyFont="1" applyAlignment="1">
      <alignment horizontal="left" wrapText="1"/>
    </xf>
  </cellXfs>
  <cellStyles count="23">
    <cellStyle name="Euro" xfId="5"/>
    <cellStyle name="Euro 2" xfId="6"/>
    <cellStyle name="Euro 2 2" xfId="7"/>
    <cellStyle name="Euro 3" xfId="8"/>
    <cellStyle name="Migliaia" xfId="22" builtinId="3"/>
    <cellStyle name="Normale" xfId="0" builtinId="0"/>
    <cellStyle name="Normale 2" xfId="4"/>
    <cellStyle name="Normale 2 2" xfId="9"/>
    <cellStyle name="Normale 3" xfId="10"/>
    <cellStyle name="Normale 4" xfId="11"/>
    <cellStyle name="Normale 4 2" xfId="12"/>
    <cellStyle name="Normale 5" xfId="13"/>
    <cellStyle name="Normale 5 2" xfId="14"/>
    <cellStyle name="Normale 5 3" xfId="18"/>
    <cellStyle name="Normale 6" xfId="15"/>
    <cellStyle name="Normale 7" xfId="19"/>
    <cellStyle name="Normale 7 2" xfId="20"/>
    <cellStyle name="Normale_FONDO  07-08" xfId="21"/>
    <cellStyle name="Titolo 1" xfId="1" builtinId="16"/>
    <cellStyle name="Titolo 2" xfId="2" builtinId="17"/>
    <cellStyle name="Titolo 3" xfId="3" builtinId="18"/>
    <cellStyle name="Valuta 2" xfId="16"/>
    <cellStyle name="Valuta 3" xfId="17"/>
  </cellStyles>
  <dxfs count="4">
    <dxf>
      <font>
        <condense val="0"/>
        <extend val="0"/>
        <color rgb="FF006100"/>
      </font>
      <fill>
        <patternFill>
          <bgColor rgb="FFC6EFCE"/>
        </patternFill>
      </fill>
    </dxf>
    <dxf>
      <font>
        <condense val="0"/>
        <extend val="0"/>
        <color rgb="FF9C0006"/>
      </font>
    </dxf>
    <dxf>
      <font>
        <condense val="0"/>
        <extend val="0"/>
        <color rgb="FF006100"/>
      </font>
      <fill>
        <patternFill>
          <bgColor rgb="FFC6EFCE"/>
        </patternFill>
      </fill>
    </dxf>
    <dxf>
      <font>
        <condense val="0"/>
        <extend val="0"/>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S30"/>
  <sheetViews>
    <sheetView topLeftCell="I7" zoomScale="104" zoomScaleNormal="85" workbookViewId="0">
      <selection activeCell="M21" sqref="M21"/>
    </sheetView>
  </sheetViews>
  <sheetFormatPr defaultRowHeight="15.75" x14ac:dyDescent="0.25"/>
  <cols>
    <col min="1" max="4" width="0" style="66" hidden="1" customWidth="1"/>
    <col min="5" max="5" width="19.28515625" style="67" hidden="1" customWidth="1"/>
    <col min="6" max="6" width="14.140625" style="67" hidden="1" customWidth="1"/>
    <col min="7" max="7" width="17.28515625" style="65" hidden="1" customWidth="1"/>
    <col min="8" max="8" width="15.85546875" style="65" hidden="1" customWidth="1"/>
    <col min="9" max="9" width="44.85546875" style="66" customWidth="1"/>
    <col min="10" max="10" width="8.85546875" style="66"/>
    <col min="11" max="11" width="14.7109375" style="66" customWidth="1"/>
    <col min="12" max="12" width="9" style="66" customWidth="1"/>
    <col min="13" max="13" width="18.85546875" style="65" customWidth="1"/>
    <col min="14" max="14" width="11" bestFit="1" customWidth="1"/>
    <col min="17" max="17" width="5.85546875" customWidth="1"/>
    <col min="18" max="18" width="18.42578125" customWidth="1"/>
    <col min="19" max="19" width="14.5703125" style="259" customWidth="1"/>
    <col min="20" max="20" width="15.42578125" customWidth="1"/>
    <col min="21" max="21" width="17" customWidth="1"/>
  </cols>
  <sheetData>
    <row r="1" spans="1:19" ht="16.5" thickBot="1" x14ac:dyDescent="0.3">
      <c r="A1" s="308" t="s">
        <v>0</v>
      </c>
      <c r="B1" s="308"/>
      <c r="I1" s="66" t="s">
        <v>1</v>
      </c>
    </row>
    <row r="2" spans="1:19" ht="16.5" thickBot="1" x14ac:dyDescent="0.3">
      <c r="A2" s="639" t="s">
        <v>2</v>
      </c>
      <c r="B2" s="639"/>
      <c r="C2" s="639"/>
      <c r="D2" s="639"/>
      <c r="E2" s="639"/>
      <c r="F2" s="639"/>
      <c r="G2" s="639"/>
      <c r="H2" s="639"/>
      <c r="I2" s="640" t="s">
        <v>3</v>
      </c>
      <c r="J2" s="641"/>
      <c r="K2" s="641"/>
      <c r="L2" s="641"/>
      <c r="M2" s="642"/>
      <c r="S2"/>
    </row>
    <row r="3" spans="1:19" ht="63.75" customHeight="1" x14ac:dyDescent="0.25">
      <c r="A3" s="70"/>
      <c r="B3" s="71"/>
      <c r="C3" s="71"/>
      <c r="D3" s="71"/>
      <c r="E3" s="72" t="s">
        <v>4</v>
      </c>
      <c r="F3" s="72"/>
      <c r="G3" s="73" t="s">
        <v>5</v>
      </c>
      <c r="H3" s="589" t="s">
        <v>6</v>
      </c>
      <c r="I3" s="603"/>
      <c r="J3" s="604"/>
      <c r="K3" s="604"/>
      <c r="L3" s="604"/>
      <c r="M3" s="605" t="s">
        <v>7</v>
      </c>
      <c r="S3"/>
    </row>
    <row r="4" spans="1:19" ht="45" x14ac:dyDescent="0.25">
      <c r="A4" s="74" t="s">
        <v>8</v>
      </c>
      <c r="B4" s="60"/>
      <c r="C4" s="60"/>
      <c r="D4" s="60"/>
      <c r="E4" s="75">
        <v>14009.98</v>
      </c>
      <c r="F4" s="75"/>
      <c r="G4" s="62">
        <f>E4/4*8</f>
        <v>28019.96</v>
      </c>
      <c r="H4" s="590">
        <f>E4+G4</f>
        <v>42029.94</v>
      </c>
      <c r="I4" s="591" t="s">
        <v>9</v>
      </c>
      <c r="J4" s="329"/>
      <c r="K4" s="329"/>
      <c r="L4" s="329"/>
      <c r="M4" s="592">
        <v>40301.39</v>
      </c>
      <c r="S4"/>
    </row>
    <row r="5" spans="1:19" x14ac:dyDescent="0.25">
      <c r="A5" s="76" t="s">
        <v>10</v>
      </c>
      <c r="B5" s="60"/>
      <c r="C5" s="60"/>
      <c r="D5" s="60"/>
      <c r="E5" s="75"/>
      <c r="F5" s="75">
        <v>0</v>
      </c>
      <c r="G5" s="62"/>
      <c r="H5" s="62"/>
      <c r="I5" s="593" t="s">
        <v>11</v>
      </c>
      <c r="J5" s="329"/>
      <c r="K5" s="329" t="s">
        <v>12</v>
      </c>
      <c r="L5" s="329"/>
      <c r="M5" s="594">
        <v>1176.49</v>
      </c>
      <c r="S5"/>
    </row>
    <row r="6" spans="1:19" x14ac:dyDescent="0.25">
      <c r="A6" s="76"/>
      <c r="B6" s="60"/>
      <c r="C6" s="60"/>
      <c r="D6" s="60"/>
      <c r="E6" s="75"/>
      <c r="F6" s="75"/>
      <c r="G6" s="62"/>
      <c r="H6" s="62"/>
      <c r="I6" s="593" t="s">
        <v>13</v>
      </c>
      <c r="J6" s="329"/>
      <c r="K6" s="329"/>
      <c r="L6" s="329"/>
      <c r="M6" s="594">
        <f>4016.91+164.46</f>
        <v>4181.37</v>
      </c>
      <c r="N6" s="541"/>
      <c r="S6"/>
    </row>
    <row r="7" spans="1:19" x14ac:dyDescent="0.25">
      <c r="A7" s="76"/>
      <c r="B7" s="60"/>
      <c r="C7" s="60"/>
      <c r="D7" s="60"/>
      <c r="E7" s="75"/>
      <c r="F7" s="75"/>
      <c r="G7" s="62"/>
      <c r="H7" s="62"/>
      <c r="I7" s="595" t="s">
        <v>14</v>
      </c>
      <c r="J7" s="329"/>
      <c r="K7" s="329"/>
      <c r="L7" s="329"/>
      <c r="M7" s="592">
        <v>12923.65</v>
      </c>
      <c r="S7"/>
    </row>
    <row r="8" spans="1:19" ht="86.25" x14ac:dyDescent="0.25">
      <c r="A8" s="76"/>
      <c r="B8" s="60"/>
      <c r="C8" s="60"/>
      <c r="D8" s="60"/>
      <c r="E8" s="75"/>
      <c r="F8" s="75"/>
      <c r="G8" s="62"/>
      <c r="H8" s="62"/>
      <c r="I8" s="596" t="s">
        <v>15</v>
      </c>
      <c r="J8" s="329"/>
      <c r="K8" s="329"/>
      <c r="L8" s="329"/>
      <c r="M8" s="592"/>
      <c r="S8"/>
    </row>
    <row r="9" spans="1:19" x14ac:dyDescent="0.25">
      <c r="A9" s="76"/>
      <c r="B9" s="60"/>
      <c r="C9" s="60"/>
      <c r="D9" s="60"/>
      <c r="E9" s="75"/>
      <c r="F9" s="75"/>
      <c r="G9" s="62"/>
      <c r="H9" s="62"/>
      <c r="I9" s="596"/>
      <c r="J9" s="329"/>
      <c r="K9" s="329"/>
      <c r="L9" s="329"/>
      <c r="M9" s="592"/>
      <c r="S9"/>
    </row>
    <row r="10" spans="1:19" x14ac:dyDescent="0.25">
      <c r="A10" s="74" t="s">
        <v>16</v>
      </c>
      <c r="B10" s="60"/>
      <c r="C10" s="60"/>
      <c r="D10" s="60"/>
      <c r="E10" s="75">
        <v>1410.69</v>
      </c>
      <c r="F10" s="75"/>
      <c r="G10" s="62">
        <f>E10/4*8</f>
        <v>2821.38</v>
      </c>
      <c r="H10" s="590">
        <f>E10+G10</f>
        <v>4232.07</v>
      </c>
      <c r="I10" s="595" t="s">
        <v>17</v>
      </c>
      <c r="J10" s="329"/>
      <c r="K10" s="329"/>
      <c r="L10" s="329"/>
      <c r="M10" s="592">
        <v>4150.26</v>
      </c>
      <c r="S10"/>
    </row>
    <row r="11" spans="1:19" x14ac:dyDescent="0.25">
      <c r="A11" s="76"/>
      <c r="B11" s="60"/>
      <c r="C11" s="60"/>
      <c r="D11" s="60"/>
      <c r="E11" s="75"/>
      <c r="F11" s="75"/>
      <c r="G11" s="62"/>
      <c r="H11" s="62"/>
      <c r="I11" s="593" t="s">
        <v>18</v>
      </c>
      <c r="J11" s="329"/>
      <c r="K11" s="329"/>
      <c r="L11" s="329"/>
      <c r="M11" s="594">
        <v>0</v>
      </c>
      <c r="S11"/>
    </row>
    <row r="12" spans="1:19" x14ac:dyDescent="0.25">
      <c r="A12" s="74" t="s">
        <v>19</v>
      </c>
      <c r="B12" s="60"/>
      <c r="C12" s="60"/>
      <c r="D12" s="60"/>
      <c r="E12" s="75">
        <v>874.69</v>
      </c>
      <c r="F12" s="75"/>
      <c r="G12" s="62">
        <f>E12/4*8</f>
        <v>1749.38</v>
      </c>
      <c r="H12" s="590">
        <f>E12+G12</f>
        <v>2624.07</v>
      </c>
      <c r="I12" s="595" t="s">
        <v>20</v>
      </c>
      <c r="J12" s="329"/>
      <c r="K12" s="329"/>
      <c r="L12" s="329"/>
      <c r="M12" s="592">
        <v>2511.5100000000002</v>
      </c>
      <c r="S12"/>
    </row>
    <row r="13" spans="1:19" x14ac:dyDescent="0.25">
      <c r="A13" s="76" t="s">
        <v>21</v>
      </c>
      <c r="B13" s="60"/>
      <c r="C13" s="60"/>
      <c r="D13" s="60"/>
      <c r="E13" s="75"/>
      <c r="F13" s="75">
        <v>10.47</v>
      </c>
      <c r="G13" s="62"/>
      <c r="H13" s="62"/>
      <c r="I13" s="593" t="s">
        <v>18</v>
      </c>
      <c r="J13" s="329"/>
      <c r="K13" s="329"/>
      <c r="L13" s="329"/>
      <c r="M13" s="592">
        <v>0.18</v>
      </c>
      <c r="S13"/>
    </row>
    <row r="14" spans="1:19" x14ac:dyDescent="0.25">
      <c r="A14" s="74" t="s">
        <v>22</v>
      </c>
      <c r="B14" s="60"/>
      <c r="C14" s="60"/>
      <c r="D14" s="60"/>
      <c r="E14" s="75">
        <v>825.73</v>
      </c>
      <c r="F14" s="75"/>
      <c r="G14" s="62">
        <f>E14/4*8</f>
        <v>1651.46</v>
      </c>
      <c r="H14" s="590">
        <f>E14+G14</f>
        <v>2477.19</v>
      </c>
      <c r="I14" s="595" t="s">
        <v>23</v>
      </c>
      <c r="J14" s="329"/>
      <c r="K14" s="329"/>
      <c r="L14" s="329"/>
      <c r="M14" s="592">
        <v>2350.83</v>
      </c>
      <c r="S14"/>
    </row>
    <row r="15" spans="1:19" x14ac:dyDescent="0.25">
      <c r="A15" s="76" t="s">
        <v>18</v>
      </c>
      <c r="B15" s="60"/>
      <c r="C15" s="60"/>
      <c r="D15" s="60"/>
      <c r="E15" s="75"/>
      <c r="F15" s="78">
        <v>4140.71</v>
      </c>
      <c r="G15" s="62"/>
      <c r="H15" s="62"/>
      <c r="I15" s="593" t="s">
        <v>18</v>
      </c>
      <c r="J15" s="329"/>
      <c r="K15" s="329"/>
      <c r="L15" s="329"/>
      <c r="M15" s="592">
        <f>2620.9+7.98</f>
        <v>2628.88</v>
      </c>
      <c r="S15"/>
    </row>
    <row r="16" spans="1:19" x14ac:dyDescent="0.25">
      <c r="A16" s="309" t="s">
        <v>24</v>
      </c>
      <c r="B16" s="60"/>
      <c r="C16" s="60"/>
      <c r="D16" s="60"/>
      <c r="E16" s="75"/>
      <c r="F16" s="75"/>
      <c r="G16" s="62"/>
      <c r="H16" s="62"/>
      <c r="I16" s="597"/>
      <c r="J16" s="280"/>
      <c r="K16" s="280"/>
      <c r="L16" s="280"/>
      <c r="M16" s="598"/>
      <c r="S16"/>
    </row>
    <row r="17" spans="1:19" x14ac:dyDescent="0.25">
      <c r="A17" s="76"/>
      <c r="B17" s="60"/>
      <c r="C17" s="60"/>
      <c r="D17" s="60"/>
      <c r="E17" s="75"/>
      <c r="F17" s="75"/>
      <c r="G17" s="62"/>
      <c r="H17" s="62"/>
      <c r="I17" s="595" t="s">
        <v>25</v>
      </c>
      <c r="J17" s="280"/>
      <c r="K17" s="280"/>
      <c r="L17" s="280"/>
      <c r="M17" s="592">
        <v>838.09</v>
      </c>
      <c r="S17"/>
    </row>
    <row r="18" spans="1:19" x14ac:dyDescent="0.25">
      <c r="A18" s="74" t="s">
        <v>26</v>
      </c>
      <c r="B18" s="61"/>
      <c r="C18" s="61"/>
      <c r="D18" s="61"/>
      <c r="E18" s="310"/>
      <c r="F18" s="75"/>
      <c r="G18" s="62"/>
      <c r="H18" s="590">
        <v>1704.57</v>
      </c>
      <c r="I18" s="593" t="s">
        <v>18</v>
      </c>
      <c r="J18" s="280"/>
      <c r="K18" s="280"/>
      <c r="L18" s="280"/>
      <c r="M18" s="592">
        <v>907.94</v>
      </c>
      <c r="S18"/>
    </row>
    <row r="19" spans="1:19" x14ac:dyDescent="0.25">
      <c r="A19" s="309" t="s">
        <v>27</v>
      </c>
      <c r="B19" s="60"/>
      <c r="C19" s="60"/>
      <c r="D19" s="60"/>
      <c r="E19" s="75"/>
      <c r="F19" s="75"/>
      <c r="G19" s="62"/>
      <c r="H19" s="62"/>
      <c r="I19" s="593"/>
      <c r="J19" s="280"/>
      <c r="K19" s="280"/>
      <c r="L19" s="280"/>
      <c r="M19" s="598"/>
      <c r="S19"/>
    </row>
    <row r="20" spans="1:19" x14ac:dyDescent="0.25">
      <c r="A20" s="309"/>
      <c r="B20" s="60"/>
      <c r="C20" s="60"/>
      <c r="D20" s="60"/>
      <c r="E20" s="75"/>
      <c r="F20" s="75"/>
      <c r="G20" s="62"/>
      <c r="H20" s="62"/>
      <c r="I20" s="595" t="s">
        <v>531</v>
      </c>
      <c r="J20" s="280"/>
      <c r="K20" s="280"/>
      <c r="L20" s="280"/>
      <c r="M20" s="592">
        <v>2273.12</v>
      </c>
      <c r="S20"/>
    </row>
    <row r="21" spans="1:19" x14ac:dyDescent="0.25">
      <c r="A21" s="76"/>
      <c r="B21" s="60"/>
      <c r="C21" s="60"/>
      <c r="D21" s="60"/>
      <c r="E21" s="75"/>
      <c r="F21" s="75"/>
      <c r="G21" s="62"/>
      <c r="H21" s="62"/>
      <c r="I21" s="593" t="s">
        <v>18</v>
      </c>
      <c r="J21" s="280"/>
      <c r="K21" s="280"/>
      <c r="L21" s="280"/>
      <c r="M21" s="592">
        <v>1258.43</v>
      </c>
      <c r="S21"/>
    </row>
    <row r="22" spans="1:19" ht="15.6" customHeight="1" thickBot="1" x14ac:dyDescent="0.3">
      <c r="A22" s="635" t="s">
        <v>28</v>
      </c>
      <c r="B22" s="636"/>
      <c r="C22" s="636"/>
      <c r="D22" s="636"/>
      <c r="E22" s="69">
        <v>1400</v>
      </c>
      <c r="F22" s="69"/>
      <c r="G22" s="62">
        <f>E22/4*8</f>
        <v>2800</v>
      </c>
      <c r="H22" s="590">
        <f>E22+G22</f>
        <v>4200</v>
      </c>
      <c r="I22" s="599"/>
      <c r="J22" s="600"/>
      <c r="K22" s="600"/>
      <c r="L22" s="600"/>
      <c r="M22" s="601"/>
      <c r="S22"/>
    </row>
    <row r="23" spans="1:19" ht="31.15" customHeight="1" x14ac:dyDescent="0.25">
      <c r="A23" s="637"/>
      <c r="B23" s="638"/>
      <c r="C23" s="638"/>
      <c r="D23" s="638"/>
      <c r="E23" s="68"/>
      <c r="F23" s="68"/>
      <c r="G23" s="63"/>
      <c r="H23" s="77"/>
      <c r="I23"/>
      <c r="J23"/>
      <c r="K23" s="280"/>
      <c r="L23" s="602" t="s">
        <v>152</v>
      </c>
      <c r="M23" s="588">
        <f>SUM(M4:M22)</f>
        <v>75502.14</v>
      </c>
      <c r="O23" s="541"/>
    </row>
    <row r="25" spans="1:19" x14ac:dyDescent="0.25">
      <c r="B25" s="66" t="s">
        <v>29</v>
      </c>
      <c r="J25" s="234" t="s">
        <v>29</v>
      </c>
      <c r="K25" s="234"/>
      <c r="L25" s="234"/>
      <c r="M25" s="82"/>
      <c r="N25" s="331"/>
      <c r="O25" s="234" t="s">
        <v>29</v>
      </c>
      <c r="P25" s="234"/>
      <c r="Q25" s="234"/>
      <c r="R25" s="330"/>
    </row>
    <row r="26" spans="1:19" x14ac:dyDescent="0.25">
      <c r="B26" s="66" t="s">
        <v>30</v>
      </c>
      <c r="D26" s="158">
        <v>17.899999999999999</v>
      </c>
      <c r="J26" s="234" t="s">
        <v>30</v>
      </c>
      <c r="K26" s="234"/>
      <c r="L26" s="332">
        <v>17.899999999999999</v>
      </c>
      <c r="M26" s="82"/>
      <c r="N26" s="331"/>
      <c r="O26" s="234" t="s">
        <v>30</v>
      </c>
      <c r="P26" s="234"/>
      <c r="Q26" s="332">
        <v>17.899999999999999</v>
      </c>
      <c r="R26" s="333">
        <v>0.2828</v>
      </c>
    </row>
    <row r="27" spans="1:19" x14ac:dyDescent="0.25">
      <c r="B27" s="66" t="s">
        <v>31</v>
      </c>
      <c r="D27" s="66">
        <v>18.510000000000002</v>
      </c>
      <c r="J27" s="234" t="s">
        <v>31</v>
      </c>
      <c r="K27" s="234"/>
      <c r="L27" s="234">
        <v>18.510000000000002</v>
      </c>
      <c r="M27" s="82"/>
      <c r="N27" s="331"/>
      <c r="O27" s="234" t="s">
        <v>31</v>
      </c>
      <c r="P27" s="234"/>
      <c r="Q27" s="234">
        <v>18.510000000000002</v>
      </c>
      <c r="R27" s="333">
        <v>0.29239999999999999</v>
      </c>
    </row>
    <row r="28" spans="1:19" x14ac:dyDescent="0.25">
      <c r="B28" s="66" t="s">
        <v>32</v>
      </c>
      <c r="D28" s="66">
        <v>26.89</v>
      </c>
      <c r="J28" s="234" t="s">
        <v>32</v>
      </c>
      <c r="K28" s="234"/>
      <c r="L28" s="234">
        <v>26.89</v>
      </c>
      <c r="M28" s="82"/>
      <c r="N28" s="331"/>
      <c r="O28" s="234" t="s">
        <v>32</v>
      </c>
      <c r="P28" s="234"/>
      <c r="Q28" s="234">
        <v>26.89</v>
      </c>
      <c r="R28" s="333">
        <v>0.42480000000000001</v>
      </c>
    </row>
    <row r="29" spans="1:19" ht="15" x14ac:dyDescent="0.25">
      <c r="A29"/>
      <c r="B29"/>
      <c r="C29"/>
      <c r="D29"/>
      <c r="E29"/>
      <c r="F29"/>
      <c r="G29"/>
      <c r="H29"/>
      <c r="I29"/>
      <c r="J29" s="331"/>
      <c r="K29" s="331"/>
      <c r="L29" s="332">
        <f>SUM(L26:L28)</f>
        <v>63.3</v>
      </c>
      <c r="M29" s="331"/>
      <c r="N29" s="331"/>
      <c r="O29" s="331"/>
      <c r="P29" s="331"/>
      <c r="Q29" s="332">
        <f>SUM(Q26:Q28)</f>
        <v>63.3</v>
      </c>
      <c r="R29" s="331"/>
    </row>
    <row r="30" spans="1:19" x14ac:dyDescent="0.25">
      <c r="J30" s="234"/>
      <c r="K30" s="234"/>
      <c r="L30" s="234"/>
      <c r="M30" s="82"/>
      <c r="N30" s="331"/>
      <c r="O30" s="331"/>
      <c r="P30" s="331"/>
      <c r="Q30" s="331"/>
      <c r="R30" s="331"/>
    </row>
  </sheetData>
  <mergeCells count="3">
    <mergeCell ref="A22:D23"/>
    <mergeCell ref="A2:H2"/>
    <mergeCell ref="I2:M2"/>
  </mergeCells>
  <printOptions horizontalCentered="1"/>
  <pageMargins left="0" right="0" top="0.74803149606299213" bottom="0.74803149606299213" header="0.31496062992125984" footer="0.31496062992125984"/>
  <pageSetup paperSize="9" scale="7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opLeftCell="A5" workbookViewId="0">
      <selection activeCell="A26" sqref="A26"/>
    </sheetView>
  </sheetViews>
  <sheetFormatPr defaultRowHeight="15" x14ac:dyDescent="0.25"/>
  <cols>
    <col min="1" max="1" width="77.140625" customWidth="1"/>
    <col min="2" max="2" width="3.85546875" customWidth="1"/>
    <col min="3" max="3" width="14" customWidth="1"/>
  </cols>
  <sheetData>
    <row r="1" spans="1:9" x14ac:dyDescent="0.25">
      <c r="A1" t="s">
        <v>514</v>
      </c>
      <c r="C1" s="327">
        <v>2</v>
      </c>
      <c r="D1" s="327">
        <v>1</v>
      </c>
      <c r="E1" s="327">
        <v>0.5</v>
      </c>
      <c r="F1" s="327">
        <v>0</v>
      </c>
      <c r="G1" s="327" t="s">
        <v>462</v>
      </c>
    </row>
    <row r="2" spans="1:9" x14ac:dyDescent="0.25">
      <c r="A2" t="s">
        <v>443</v>
      </c>
      <c r="C2" t="s">
        <v>444</v>
      </c>
      <c r="D2" t="s">
        <v>445</v>
      </c>
      <c r="E2" t="s">
        <v>446</v>
      </c>
      <c r="F2" t="s">
        <v>447</v>
      </c>
    </row>
    <row r="3" spans="1:9" x14ac:dyDescent="0.25">
      <c r="A3" s="41" t="s">
        <v>461</v>
      </c>
      <c r="B3" s="41">
        <v>2</v>
      </c>
      <c r="C3">
        <v>4</v>
      </c>
      <c r="D3">
        <v>2</v>
      </c>
      <c r="E3" s="41">
        <v>1</v>
      </c>
      <c r="G3">
        <v>4</v>
      </c>
    </row>
    <row r="4" spans="1:9" x14ac:dyDescent="0.25">
      <c r="A4" s="41" t="s">
        <v>448</v>
      </c>
      <c r="B4" s="41">
        <v>2</v>
      </c>
      <c r="C4">
        <v>4</v>
      </c>
      <c r="D4">
        <v>2</v>
      </c>
      <c r="E4" s="41">
        <v>1</v>
      </c>
      <c r="G4">
        <v>4</v>
      </c>
    </row>
    <row r="5" spans="1:9" x14ac:dyDescent="0.25">
      <c r="A5" s="41" t="s">
        <v>449</v>
      </c>
      <c r="B5" s="41">
        <v>2</v>
      </c>
      <c r="C5">
        <v>4</v>
      </c>
      <c r="D5">
        <v>2</v>
      </c>
      <c r="E5" s="41">
        <v>1</v>
      </c>
      <c r="G5">
        <v>4</v>
      </c>
    </row>
    <row r="6" spans="1:9" x14ac:dyDescent="0.25">
      <c r="A6" s="41" t="s">
        <v>450</v>
      </c>
      <c r="B6" s="41">
        <v>2</v>
      </c>
      <c r="C6">
        <v>4</v>
      </c>
      <c r="D6">
        <v>2</v>
      </c>
      <c r="E6" s="41">
        <v>1</v>
      </c>
      <c r="G6">
        <v>4</v>
      </c>
    </row>
    <row r="7" spans="1:9" x14ac:dyDescent="0.25">
      <c r="A7" s="41" t="s">
        <v>451</v>
      </c>
      <c r="B7" s="41">
        <v>2</v>
      </c>
      <c r="C7">
        <v>4</v>
      </c>
      <c r="D7">
        <v>2</v>
      </c>
      <c r="E7" s="41">
        <v>1</v>
      </c>
      <c r="G7">
        <v>4</v>
      </c>
      <c r="I7">
        <f>SUM(G3:G7)</f>
        <v>20</v>
      </c>
    </row>
    <row r="8" spans="1:9" x14ac:dyDescent="0.25">
      <c r="A8" s="41" t="s">
        <v>452</v>
      </c>
      <c r="B8" s="41"/>
      <c r="C8" t="s">
        <v>12</v>
      </c>
      <c r="D8" t="s">
        <v>12</v>
      </c>
      <c r="E8" s="41" t="s">
        <v>12</v>
      </c>
      <c r="G8" t="s">
        <v>12</v>
      </c>
    </row>
    <row r="9" spans="1:9" s="91" customFormat="1" x14ac:dyDescent="0.25">
      <c r="A9" s="553" t="s">
        <v>453</v>
      </c>
      <c r="B9" s="553">
        <v>1</v>
      </c>
      <c r="C9" s="91">
        <v>2</v>
      </c>
      <c r="D9">
        <v>1</v>
      </c>
      <c r="E9" s="41">
        <v>0.5</v>
      </c>
      <c r="G9" s="91">
        <v>2</v>
      </c>
    </row>
    <row r="10" spans="1:9" x14ac:dyDescent="0.25">
      <c r="A10" s="41" t="s">
        <v>454</v>
      </c>
      <c r="B10" s="41">
        <v>2</v>
      </c>
      <c r="C10">
        <v>4</v>
      </c>
      <c r="D10">
        <v>2</v>
      </c>
      <c r="E10" s="41">
        <v>1</v>
      </c>
      <c r="G10">
        <v>4</v>
      </c>
    </row>
    <row r="11" spans="1:9" x14ac:dyDescent="0.25">
      <c r="A11" s="41" t="s">
        <v>455</v>
      </c>
      <c r="B11" s="41">
        <v>1</v>
      </c>
      <c r="C11">
        <v>2</v>
      </c>
      <c r="D11">
        <v>1</v>
      </c>
      <c r="E11" s="41">
        <v>0.5</v>
      </c>
      <c r="G11">
        <v>2</v>
      </c>
    </row>
    <row r="12" spans="1:9" x14ac:dyDescent="0.25">
      <c r="A12" s="41" t="s">
        <v>456</v>
      </c>
      <c r="B12" s="41">
        <v>2</v>
      </c>
      <c r="C12">
        <v>4</v>
      </c>
      <c r="D12">
        <v>2</v>
      </c>
      <c r="E12" s="41">
        <v>1</v>
      </c>
      <c r="G12">
        <v>4</v>
      </c>
    </row>
    <row r="13" spans="1:9" x14ac:dyDescent="0.25">
      <c r="A13" s="41" t="s">
        <v>457</v>
      </c>
      <c r="B13" s="41">
        <v>2</v>
      </c>
      <c r="C13">
        <v>4</v>
      </c>
      <c r="D13">
        <v>2</v>
      </c>
      <c r="E13" s="41">
        <v>1</v>
      </c>
      <c r="G13">
        <v>4</v>
      </c>
    </row>
    <row r="14" spans="1:9" x14ac:dyDescent="0.25">
      <c r="A14" s="41" t="s">
        <v>458</v>
      </c>
      <c r="B14" s="41">
        <v>2</v>
      </c>
      <c r="C14">
        <v>4</v>
      </c>
      <c r="D14">
        <v>2</v>
      </c>
      <c r="E14" s="41">
        <v>1</v>
      </c>
      <c r="G14">
        <v>4</v>
      </c>
    </row>
    <row r="15" spans="1:9" s="91" customFormat="1" x14ac:dyDescent="0.25">
      <c r="A15" s="553" t="s">
        <v>459</v>
      </c>
      <c r="B15" s="553">
        <v>1</v>
      </c>
      <c r="C15" s="91">
        <v>2</v>
      </c>
      <c r="D15">
        <v>1</v>
      </c>
      <c r="E15" s="41">
        <v>0.5</v>
      </c>
      <c r="G15" s="91">
        <v>2</v>
      </c>
    </row>
    <row r="16" spans="1:9" x14ac:dyDescent="0.25">
      <c r="A16" t="s">
        <v>460</v>
      </c>
      <c r="B16" s="41">
        <v>2</v>
      </c>
      <c r="C16">
        <v>4</v>
      </c>
      <c r="D16">
        <v>2</v>
      </c>
      <c r="E16" s="41">
        <v>1</v>
      </c>
      <c r="G16">
        <v>4</v>
      </c>
      <c r="I16">
        <f>SUM(G9:G16)</f>
        <v>26</v>
      </c>
    </row>
    <row r="17" spans="1:9" x14ac:dyDescent="0.25">
      <c r="C17">
        <f>SUM(C3:C16)</f>
        <v>46</v>
      </c>
      <c r="G17">
        <f>SUM(G3:G16)</f>
        <v>46</v>
      </c>
    </row>
    <row r="18" spans="1:9" x14ac:dyDescent="0.25">
      <c r="A18" s="576" t="s">
        <v>513</v>
      </c>
    </row>
    <row r="19" spans="1:9" x14ac:dyDescent="0.25">
      <c r="A19" t="s">
        <v>515</v>
      </c>
    </row>
    <row r="20" spans="1:9" x14ac:dyDescent="0.25">
      <c r="A20" t="s">
        <v>511</v>
      </c>
      <c r="I20">
        <v>60</v>
      </c>
    </row>
    <row r="21" spans="1:9" x14ac:dyDescent="0.25">
      <c r="A21" t="s">
        <v>508</v>
      </c>
      <c r="G21">
        <v>15</v>
      </c>
    </row>
    <row r="22" spans="1:9" x14ac:dyDescent="0.25">
      <c r="A22" t="s">
        <v>509</v>
      </c>
      <c r="G22">
        <v>15</v>
      </c>
    </row>
    <row r="23" spans="1:9" x14ac:dyDescent="0.25">
      <c r="A23" t="s">
        <v>510</v>
      </c>
      <c r="G23">
        <v>15</v>
      </c>
    </row>
    <row r="24" spans="1:9" x14ac:dyDescent="0.25">
      <c r="A24" t="s">
        <v>512</v>
      </c>
      <c r="G24">
        <v>15</v>
      </c>
    </row>
    <row r="26" spans="1:9" x14ac:dyDescent="0.25">
      <c r="A26" s="262" t="s">
        <v>513</v>
      </c>
    </row>
  </sheetData>
  <pageMargins left="0.51181102362204722" right="0.51181102362204722" top="0.74803149606299213" bottom="0.74803149606299213" header="0.31496062992125984" footer="0.31496062992125984"/>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L53"/>
  <sheetViews>
    <sheetView zoomScaleNormal="100" workbookViewId="0">
      <pane xSplit="2" ySplit="1" topLeftCell="C2" activePane="bottomRight" state="frozen"/>
      <selection pane="topRight" activeCell="C1" sqref="C1"/>
      <selection pane="bottomLeft" activeCell="A2" sqref="A2"/>
      <selection pane="bottomRight" sqref="A1:H6"/>
    </sheetView>
  </sheetViews>
  <sheetFormatPr defaultColWidth="4" defaultRowHeight="15" x14ac:dyDescent="0.25"/>
  <cols>
    <col min="1" max="1" width="4.140625" style="436" customWidth="1"/>
    <col min="2" max="2" width="23.140625" style="259" customWidth="1"/>
    <col min="3" max="3" width="4" style="335" customWidth="1"/>
    <col min="4" max="4" width="3.7109375" style="335" customWidth="1"/>
    <col min="5" max="5" width="6" style="335" customWidth="1"/>
    <col min="6" max="6" width="6.5703125" style="339" customWidth="1"/>
    <col min="7" max="7" width="16.28515625" style="339" customWidth="1"/>
    <col min="8" max="8" width="9.140625" style="338" customWidth="1"/>
    <col min="9" max="9" width="8" style="335" customWidth="1"/>
    <col min="10" max="10" width="9.140625" style="336" customWidth="1"/>
    <col min="11" max="217" width="9.140625" style="338" customWidth="1"/>
    <col min="218" max="218" width="4.140625" style="338" customWidth="1"/>
    <col min="219" max="219" width="23.140625" style="338" customWidth="1"/>
    <col min="220" max="220" width="9.140625" style="338"/>
    <col min="221" max="221" width="4.140625" style="338" customWidth="1"/>
    <col min="222" max="222" width="23.140625" style="338" customWidth="1"/>
    <col min="223" max="223" width="4" style="338" customWidth="1"/>
    <col min="224" max="224" width="3.7109375" style="338" customWidth="1"/>
    <col min="225" max="225" width="4" style="338" customWidth="1"/>
    <col min="226" max="226" width="7.85546875" style="338" customWidth="1"/>
    <col min="227" max="227" width="4.5703125" style="338" customWidth="1"/>
    <col min="228" max="228" width="4.140625" style="338" customWidth="1"/>
    <col min="229" max="230" width="3.85546875" style="338" customWidth="1"/>
    <col min="231" max="232" width="4" style="338" customWidth="1"/>
    <col min="233" max="233" width="5.28515625" style="338" customWidth="1"/>
    <col min="234" max="235" width="4" style="338" customWidth="1"/>
    <col min="236" max="236" width="5" style="338" customWidth="1"/>
    <col min="237" max="237" width="4.28515625" style="338" customWidth="1"/>
    <col min="238" max="238" width="4" style="338" customWidth="1"/>
    <col min="239" max="239" width="3.85546875" style="338" customWidth="1"/>
    <col min="240" max="240" width="5.7109375" style="338" customWidth="1"/>
    <col min="241" max="241" width="5.140625" style="338" customWidth="1"/>
    <col min="242" max="242" width="5.7109375" style="338" customWidth="1"/>
    <col min="243" max="243" width="4.42578125" style="338" customWidth="1"/>
    <col min="244" max="245" width="4" style="338" customWidth="1"/>
    <col min="246" max="246" width="7.85546875" style="338" customWidth="1"/>
    <col min="247" max="247" width="5.7109375" style="338" customWidth="1"/>
    <col min="248" max="248" width="5.42578125" style="338" customWidth="1"/>
    <col min="249" max="249" width="4.42578125" style="338" customWidth="1"/>
    <col min="250" max="250" width="6.5703125" style="338" customWidth="1"/>
    <col min="251" max="251" width="10.28515625" style="338" customWidth="1"/>
    <col min="252" max="252" width="4.7109375" style="338" customWidth="1"/>
    <col min="253" max="253" width="5.28515625" style="338" customWidth="1"/>
    <col min="254" max="254" width="4.42578125" style="338" customWidth="1"/>
    <col min="255" max="256" width="4" style="338" customWidth="1"/>
    <col min="257" max="257" width="5.85546875" style="338" customWidth="1"/>
    <col min="258" max="258" width="4" style="338" customWidth="1"/>
    <col min="259" max="259" width="7.42578125" style="338" customWidth="1"/>
    <col min="260" max="260" width="5.28515625" style="338" customWidth="1"/>
    <col min="261" max="261" width="10.85546875" style="338" customWidth="1"/>
    <col min="262" max="263" width="10.28515625" style="338" customWidth="1"/>
    <col min="264" max="264" width="9.140625" style="338" customWidth="1"/>
    <col min="265" max="265" width="8" style="338" customWidth="1"/>
    <col min="266" max="473" width="9.140625" style="338" customWidth="1"/>
    <col min="474" max="474" width="4.140625" style="338" customWidth="1"/>
    <col min="475" max="475" width="23.140625" style="338" customWidth="1"/>
    <col min="476" max="476" width="9.140625" style="338"/>
    <col min="477" max="477" width="4.140625" style="338" customWidth="1"/>
    <col min="478" max="478" width="23.140625" style="338" customWidth="1"/>
    <col min="479" max="479" width="4" style="338" customWidth="1"/>
    <col min="480" max="480" width="3.7109375" style="338" customWidth="1"/>
    <col min="481" max="481" width="4" style="338" customWidth="1"/>
    <col min="482" max="482" width="7.85546875" style="338" customWidth="1"/>
    <col min="483" max="483" width="4.5703125" style="338" customWidth="1"/>
    <col min="484" max="484" width="4.140625" style="338" customWidth="1"/>
    <col min="485" max="486" width="3.85546875" style="338" customWidth="1"/>
    <col min="487" max="488" width="4" style="338" customWidth="1"/>
    <col min="489" max="489" width="5.28515625" style="338" customWidth="1"/>
    <col min="490" max="491" width="4" style="338" customWidth="1"/>
    <col min="492" max="492" width="5" style="338" customWidth="1"/>
    <col min="493" max="493" width="4.28515625" style="338" customWidth="1"/>
    <col min="494" max="494" width="4" style="338" customWidth="1"/>
    <col min="495" max="495" width="3.85546875" style="338" customWidth="1"/>
    <col min="496" max="496" width="5.7109375" style="338" customWidth="1"/>
    <col min="497" max="497" width="5.140625" style="338" customWidth="1"/>
    <col min="498" max="498" width="5.7109375" style="338" customWidth="1"/>
    <col min="499" max="499" width="4.42578125" style="338" customWidth="1"/>
    <col min="500" max="501" width="4" style="338" customWidth="1"/>
    <col min="502" max="502" width="7.85546875" style="338" customWidth="1"/>
    <col min="503" max="503" width="5.7109375" style="338" customWidth="1"/>
    <col min="504" max="504" width="5.42578125" style="338" customWidth="1"/>
    <col min="505" max="505" width="4.42578125" style="338" customWidth="1"/>
    <col min="506" max="506" width="6.5703125" style="338" customWidth="1"/>
    <col min="507" max="507" width="10.28515625" style="338" customWidth="1"/>
    <col min="508" max="508" width="4.7109375" style="338" customWidth="1"/>
    <col min="509" max="509" width="5.28515625" style="338" customWidth="1"/>
    <col min="510" max="510" width="4.42578125" style="338" customWidth="1"/>
    <col min="511" max="512" width="4" style="338" customWidth="1"/>
    <col min="513" max="513" width="5.85546875" style="338" customWidth="1"/>
    <col min="514" max="514" width="4" style="338" customWidth="1"/>
    <col min="515" max="515" width="7.42578125" style="338" customWidth="1"/>
    <col min="516" max="516" width="5.28515625" style="338" customWidth="1"/>
    <col min="517" max="517" width="10.85546875" style="338" customWidth="1"/>
    <col min="518" max="519" width="10.28515625" style="338" customWidth="1"/>
    <col min="520" max="520" width="9.140625" style="338" customWidth="1"/>
    <col min="521" max="521" width="8" style="338" customWidth="1"/>
    <col min="522" max="729" width="9.140625" style="338" customWidth="1"/>
    <col min="730" max="730" width="4.140625" style="338" customWidth="1"/>
    <col min="731" max="731" width="23.140625" style="338" customWidth="1"/>
    <col min="732" max="732" width="9.140625" style="338"/>
    <col min="733" max="733" width="4.140625" style="338" customWidth="1"/>
    <col min="734" max="734" width="23.140625" style="338" customWidth="1"/>
    <col min="735" max="735" width="4" style="338" customWidth="1"/>
    <col min="736" max="736" width="3.7109375" style="338" customWidth="1"/>
    <col min="737" max="737" width="4" style="338" customWidth="1"/>
    <col min="738" max="738" width="7.85546875" style="338" customWidth="1"/>
    <col min="739" max="739" width="4.5703125" style="338" customWidth="1"/>
    <col min="740" max="740" width="4.140625" style="338" customWidth="1"/>
    <col min="741" max="742" width="3.85546875" style="338" customWidth="1"/>
    <col min="743" max="744" width="4" style="338" customWidth="1"/>
    <col min="745" max="745" width="5.28515625" style="338" customWidth="1"/>
    <col min="746" max="747" width="4" style="338" customWidth="1"/>
    <col min="748" max="748" width="5" style="338" customWidth="1"/>
    <col min="749" max="749" width="4.28515625" style="338" customWidth="1"/>
    <col min="750" max="750" width="4" style="338" customWidth="1"/>
    <col min="751" max="751" width="3.85546875" style="338" customWidth="1"/>
    <col min="752" max="752" width="5.7109375" style="338" customWidth="1"/>
    <col min="753" max="753" width="5.140625" style="338" customWidth="1"/>
    <col min="754" max="754" width="5.7109375" style="338" customWidth="1"/>
    <col min="755" max="755" width="4.42578125" style="338" customWidth="1"/>
    <col min="756" max="757" width="4" style="338" customWidth="1"/>
    <col min="758" max="758" width="7.85546875" style="338" customWidth="1"/>
    <col min="759" max="759" width="5.7109375" style="338" customWidth="1"/>
    <col min="760" max="760" width="5.42578125" style="338" customWidth="1"/>
    <col min="761" max="761" width="4.42578125" style="338" customWidth="1"/>
    <col min="762" max="762" width="6.5703125" style="338" customWidth="1"/>
    <col min="763" max="763" width="10.28515625" style="338" customWidth="1"/>
    <col min="764" max="764" width="4.7109375" style="338" customWidth="1"/>
    <col min="765" max="765" width="5.28515625" style="338" customWidth="1"/>
    <col min="766" max="766" width="4.42578125" style="338" customWidth="1"/>
    <col min="767" max="768" width="4" style="338" customWidth="1"/>
    <col min="769" max="769" width="5.85546875" style="338" customWidth="1"/>
    <col min="770" max="770" width="4" style="338" customWidth="1"/>
    <col min="771" max="771" width="7.42578125" style="338" customWidth="1"/>
    <col min="772" max="772" width="5.28515625" style="338" customWidth="1"/>
    <col min="773" max="773" width="10.85546875" style="338" customWidth="1"/>
    <col min="774" max="775" width="10.28515625" style="338" customWidth="1"/>
    <col min="776" max="776" width="9.140625" style="338" customWidth="1"/>
    <col min="777" max="777" width="8" style="338" customWidth="1"/>
    <col min="778" max="985" width="9.140625" style="338" customWidth="1"/>
    <col min="986" max="986" width="4.140625" style="338" customWidth="1"/>
    <col min="987" max="987" width="23.140625" style="338" customWidth="1"/>
    <col min="988" max="988" width="9.140625" style="338"/>
    <col min="989" max="989" width="4.140625" style="338" customWidth="1"/>
    <col min="990" max="990" width="23.140625" style="338" customWidth="1"/>
    <col min="991" max="991" width="4" style="338" customWidth="1"/>
    <col min="992" max="992" width="3.7109375" style="338" customWidth="1"/>
    <col min="993" max="993" width="4" style="338" customWidth="1"/>
    <col min="994" max="994" width="7.85546875" style="338" customWidth="1"/>
    <col min="995" max="995" width="4.5703125" style="338" customWidth="1"/>
    <col min="996" max="996" width="4.140625" style="338" customWidth="1"/>
    <col min="997" max="998" width="3.85546875" style="338" customWidth="1"/>
    <col min="999" max="1000" width="4" style="338" customWidth="1"/>
    <col min="1001" max="1001" width="5.28515625" style="338" customWidth="1"/>
    <col min="1002" max="1003" width="4" style="338" customWidth="1"/>
    <col min="1004" max="1004" width="5" style="338" customWidth="1"/>
    <col min="1005" max="1005" width="4.28515625" style="338" customWidth="1"/>
    <col min="1006" max="1006" width="4" style="338" customWidth="1"/>
    <col min="1007" max="1007" width="3.85546875" style="338" customWidth="1"/>
    <col min="1008" max="1008" width="5.7109375" style="338" customWidth="1"/>
    <col min="1009" max="1009" width="5.140625" style="338" customWidth="1"/>
    <col min="1010" max="1010" width="5.7109375" style="338" customWidth="1"/>
    <col min="1011" max="1011" width="4.42578125" style="338" customWidth="1"/>
    <col min="1012" max="1013" width="4" style="338" customWidth="1"/>
    <col min="1014" max="1014" width="7.85546875" style="338" customWidth="1"/>
    <col min="1015" max="1015" width="5.7109375" style="338" customWidth="1"/>
    <col min="1016" max="1016" width="5.42578125" style="338" customWidth="1"/>
    <col min="1017" max="1017" width="4.42578125" style="338" customWidth="1"/>
    <col min="1018" max="1018" width="6.5703125" style="338" customWidth="1"/>
    <col min="1019" max="1019" width="10.28515625" style="338" customWidth="1"/>
    <col min="1020" max="1020" width="4.7109375" style="338" customWidth="1"/>
    <col min="1021" max="1021" width="5.28515625" style="338" customWidth="1"/>
    <col min="1022" max="1022" width="4.42578125" style="338" customWidth="1"/>
    <col min="1023" max="1024" width="4" style="338" customWidth="1"/>
    <col min="1025" max="1025" width="5.85546875" style="338" customWidth="1"/>
    <col min="1026" max="1026" width="4" style="338" customWidth="1"/>
    <col min="1027" max="1027" width="7.42578125" style="338" customWidth="1"/>
    <col min="1028" max="1028" width="5.28515625" style="338" customWidth="1"/>
    <col min="1029" max="1029" width="10.85546875" style="338" customWidth="1"/>
    <col min="1030" max="1031" width="10.28515625" style="338" customWidth="1"/>
    <col min="1032" max="1032" width="9.140625" style="338" customWidth="1"/>
    <col min="1033" max="1033" width="8" style="338" customWidth="1"/>
    <col min="1034" max="1241" width="9.140625" style="338" customWidth="1"/>
    <col min="1242" max="1242" width="4.140625" style="338" customWidth="1"/>
    <col min="1243" max="1243" width="23.140625" style="338" customWidth="1"/>
    <col min="1244" max="1244" width="9.140625" style="338"/>
    <col min="1245" max="1245" width="4.140625" style="338" customWidth="1"/>
    <col min="1246" max="1246" width="23.140625" style="338" customWidth="1"/>
    <col min="1247" max="1247" width="4" style="338" customWidth="1"/>
    <col min="1248" max="1248" width="3.7109375" style="338" customWidth="1"/>
    <col min="1249" max="1249" width="4" style="338" customWidth="1"/>
    <col min="1250" max="1250" width="7.85546875" style="338" customWidth="1"/>
    <col min="1251" max="1251" width="4.5703125" style="338" customWidth="1"/>
    <col min="1252" max="1252" width="4.140625" style="338" customWidth="1"/>
    <col min="1253" max="1254" width="3.85546875" style="338" customWidth="1"/>
    <col min="1255" max="1256" width="4" style="338" customWidth="1"/>
    <col min="1257" max="1257" width="5.28515625" style="338" customWidth="1"/>
    <col min="1258" max="1259" width="4" style="338" customWidth="1"/>
    <col min="1260" max="1260" width="5" style="338" customWidth="1"/>
    <col min="1261" max="1261" width="4.28515625" style="338" customWidth="1"/>
    <col min="1262" max="1262" width="4" style="338" customWidth="1"/>
    <col min="1263" max="1263" width="3.85546875" style="338" customWidth="1"/>
    <col min="1264" max="1264" width="5.7109375" style="338" customWidth="1"/>
    <col min="1265" max="1265" width="5.140625" style="338" customWidth="1"/>
    <col min="1266" max="1266" width="5.7109375" style="338" customWidth="1"/>
    <col min="1267" max="1267" width="4.42578125" style="338" customWidth="1"/>
    <col min="1268" max="1269" width="4" style="338" customWidth="1"/>
    <col min="1270" max="1270" width="7.85546875" style="338" customWidth="1"/>
    <col min="1271" max="1271" width="5.7109375" style="338" customWidth="1"/>
    <col min="1272" max="1272" width="5.42578125" style="338" customWidth="1"/>
    <col min="1273" max="1273" width="4.42578125" style="338" customWidth="1"/>
    <col min="1274" max="1274" width="6.5703125" style="338" customWidth="1"/>
    <col min="1275" max="1275" width="10.28515625" style="338" customWidth="1"/>
    <col min="1276" max="1276" width="4.7109375" style="338" customWidth="1"/>
    <col min="1277" max="1277" width="5.28515625" style="338" customWidth="1"/>
    <col min="1278" max="1278" width="4.42578125" style="338" customWidth="1"/>
    <col min="1279" max="1280" width="4" style="338" customWidth="1"/>
    <col min="1281" max="1281" width="5.85546875" style="338" customWidth="1"/>
    <col min="1282" max="1282" width="4" style="338" customWidth="1"/>
    <col min="1283" max="1283" width="7.42578125" style="338" customWidth="1"/>
    <col min="1284" max="1284" width="5.28515625" style="338" customWidth="1"/>
    <col min="1285" max="1285" width="10.85546875" style="338" customWidth="1"/>
    <col min="1286" max="1287" width="10.28515625" style="338" customWidth="1"/>
    <col min="1288" max="1288" width="9.140625" style="338" customWidth="1"/>
    <col min="1289" max="1289" width="8" style="338" customWidth="1"/>
    <col min="1290" max="1497" width="9.140625" style="338" customWidth="1"/>
    <col min="1498" max="1498" width="4.140625" style="338" customWidth="1"/>
    <col min="1499" max="1499" width="23.140625" style="338" customWidth="1"/>
    <col min="1500" max="1500" width="9.140625" style="338"/>
    <col min="1501" max="1501" width="4.140625" style="338" customWidth="1"/>
    <col min="1502" max="1502" width="23.140625" style="338" customWidth="1"/>
    <col min="1503" max="1503" width="4" style="338" customWidth="1"/>
    <col min="1504" max="1504" width="3.7109375" style="338" customWidth="1"/>
    <col min="1505" max="1505" width="4" style="338" customWidth="1"/>
    <col min="1506" max="1506" width="7.85546875" style="338" customWidth="1"/>
    <col min="1507" max="1507" width="4.5703125" style="338" customWidth="1"/>
    <col min="1508" max="1508" width="4.140625" style="338" customWidth="1"/>
    <col min="1509" max="1510" width="3.85546875" style="338" customWidth="1"/>
    <col min="1511" max="1512" width="4" style="338" customWidth="1"/>
    <col min="1513" max="1513" width="5.28515625" style="338" customWidth="1"/>
    <col min="1514" max="1515" width="4" style="338" customWidth="1"/>
    <col min="1516" max="1516" width="5" style="338" customWidth="1"/>
    <col min="1517" max="1517" width="4.28515625" style="338" customWidth="1"/>
    <col min="1518" max="1518" width="4" style="338" customWidth="1"/>
    <col min="1519" max="1519" width="3.85546875" style="338" customWidth="1"/>
    <col min="1520" max="1520" width="5.7109375" style="338" customWidth="1"/>
    <col min="1521" max="1521" width="5.140625" style="338" customWidth="1"/>
    <col min="1522" max="1522" width="5.7109375" style="338" customWidth="1"/>
    <col min="1523" max="1523" width="4.42578125" style="338" customWidth="1"/>
    <col min="1524" max="1525" width="4" style="338" customWidth="1"/>
    <col min="1526" max="1526" width="7.85546875" style="338" customWidth="1"/>
    <col min="1527" max="1527" width="5.7109375" style="338" customWidth="1"/>
    <col min="1528" max="1528" width="5.42578125" style="338" customWidth="1"/>
    <col min="1529" max="1529" width="4.42578125" style="338" customWidth="1"/>
    <col min="1530" max="1530" width="6.5703125" style="338" customWidth="1"/>
    <col min="1531" max="1531" width="10.28515625" style="338" customWidth="1"/>
    <col min="1532" max="1532" width="4.7109375" style="338" customWidth="1"/>
    <col min="1533" max="1533" width="5.28515625" style="338" customWidth="1"/>
    <col min="1534" max="1534" width="4.42578125" style="338" customWidth="1"/>
    <col min="1535" max="1536" width="4" style="338" customWidth="1"/>
    <col min="1537" max="1537" width="5.85546875" style="338" customWidth="1"/>
    <col min="1538" max="1538" width="4" style="338" customWidth="1"/>
    <col min="1539" max="1539" width="7.42578125" style="338" customWidth="1"/>
    <col min="1540" max="1540" width="5.28515625" style="338" customWidth="1"/>
    <col min="1541" max="1541" width="10.85546875" style="338" customWidth="1"/>
    <col min="1542" max="1543" width="10.28515625" style="338" customWidth="1"/>
    <col min="1544" max="1544" width="9.140625" style="338" customWidth="1"/>
    <col min="1545" max="1545" width="8" style="338" customWidth="1"/>
    <col min="1546" max="1753" width="9.140625" style="338" customWidth="1"/>
    <col min="1754" max="1754" width="4.140625" style="338" customWidth="1"/>
    <col min="1755" max="1755" width="23.140625" style="338" customWidth="1"/>
    <col min="1756" max="1756" width="9.140625" style="338"/>
    <col min="1757" max="1757" width="4.140625" style="338" customWidth="1"/>
    <col min="1758" max="1758" width="23.140625" style="338" customWidth="1"/>
    <col min="1759" max="1759" width="4" style="338" customWidth="1"/>
    <col min="1760" max="1760" width="3.7109375" style="338" customWidth="1"/>
    <col min="1761" max="1761" width="4" style="338" customWidth="1"/>
    <col min="1762" max="1762" width="7.85546875" style="338" customWidth="1"/>
    <col min="1763" max="1763" width="4.5703125" style="338" customWidth="1"/>
    <col min="1764" max="1764" width="4.140625" style="338" customWidth="1"/>
    <col min="1765" max="1766" width="3.85546875" style="338" customWidth="1"/>
    <col min="1767" max="1768" width="4" style="338" customWidth="1"/>
    <col min="1769" max="1769" width="5.28515625" style="338" customWidth="1"/>
    <col min="1770" max="1771" width="4" style="338" customWidth="1"/>
    <col min="1772" max="1772" width="5" style="338" customWidth="1"/>
    <col min="1773" max="1773" width="4.28515625" style="338" customWidth="1"/>
    <col min="1774" max="1774" width="4" style="338" customWidth="1"/>
    <col min="1775" max="1775" width="3.85546875" style="338" customWidth="1"/>
    <col min="1776" max="1776" width="5.7109375" style="338" customWidth="1"/>
    <col min="1777" max="1777" width="5.140625" style="338" customWidth="1"/>
    <col min="1778" max="1778" width="5.7109375" style="338" customWidth="1"/>
    <col min="1779" max="1779" width="4.42578125" style="338" customWidth="1"/>
    <col min="1780" max="1781" width="4" style="338" customWidth="1"/>
    <col min="1782" max="1782" width="7.85546875" style="338" customWidth="1"/>
    <col min="1783" max="1783" width="5.7109375" style="338" customWidth="1"/>
    <col min="1784" max="1784" width="5.42578125" style="338" customWidth="1"/>
    <col min="1785" max="1785" width="4.42578125" style="338" customWidth="1"/>
    <col min="1786" max="1786" width="6.5703125" style="338" customWidth="1"/>
    <col min="1787" max="1787" width="10.28515625" style="338" customWidth="1"/>
    <col min="1788" max="1788" width="4.7109375" style="338" customWidth="1"/>
    <col min="1789" max="1789" width="5.28515625" style="338" customWidth="1"/>
    <col min="1790" max="1790" width="4.42578125" style="338" customWidth="1"/>
    <col min="1791" max="1792" width="4" style="338" customWidth="1"/>
    <col min="1793" max="1793" width="5.85546875" style="338" customWidth="1"/>
    <col min="1794" max="1794" width="4" style="338" customWidth="1"/>
    <col min="1795" max="1795" width="7.42578125" style="338" customWidth="1"/>
    <col min="1796" max="1796" width="5.28515625" style="338" customWidth="1"/>
    <col min="1797" max="1797" width="10.85546875" style="338" customWidth="1"/>
    <col min="1798" max="1799" width="10.28515625" style="338" customWidth="1"/>
    <col min="1800" max="1800" width="9.140625" style="338" customWidth="1"/>
    <col min="1801" max="1801" width="8" style="338" customWidth="1"/>
    <col min="1802" max="2009" width="9.140625" style="338" customWidth="1"/>
    <col min="2010" max="2010" width="4.140625" style="338" customWidth="1"/>
    <col min="2011" max="2011" width="23.140625" style="338" customWidth="1"/>
    <col min="2012" max="2012" width="9.140625" style="338"/>
    <col min="2013" max="2013" width="4.140625" style="338" customWidth="1"/>
    <col min="2014" max="2014" width="23.140625" style="338" customWidth="1"/>
    <col min="2015" max="2015" width="4" style="338" customWidth="1"/>
    <col min="2016" max="2016" width="3.7109375" style="338" customWidth="1"/>
    <col min="2017" max="2017" width="4" style="338" customWidth="1"/>
    <col min="2018" max="2018" width="7.85546875" style="338" customWidth="1"/>
    <col min="2019" max="2019" width="4.5703125" style="338" customWidth="1"/>
    <col min="2020" max="2020" width="4.140625" style="338" customWidth="1"/>
    <col min="2021" max="2022" width="3.85546875" style="338" customWidth="1"/>
    <col min="2023" max="2024" width="4" style="338" customWidth="1"/>
    <col min="2025" max="2025" width="5.28515625" style="338" customWidth="1"/>
    <col min="2026" max="2027" width="4" style="338" customWidth="1"/>
    <col min="2028" max="2028" width="5" style="338" customWidth="1"/>
    <col min="2029" max="2029" width="4.28515625" style="338" customWidth="1"/>
    <col min="2030" max="2030" width="4" style="338" customWidth="1"/>
    <col min="2031" max="2031" width="3.85546875" style="338" customWidth="1"/>
    <col min="2032" max="2032" width="5.7109375" style="338" customWidth="1"/>
    <col min="2033" max="2033" width="5.140625" style="338" customWidth="1"/>
    <col min="2034" max="2034" width="5.7109375" style="338" customWidth="1"/>
    <col min="2035" max="2035" width="4.42578125" style="338" customWidth="1"/>
    <col min="2036" max="2037" width="4" style="338" customWidth="1"/>
    <col min="2038" max="2038" width="7.85546875" style="338" customWidth="1"/>
    <col min="2039" max="2039" width="5.7109375" style="338" customWidth="1"/>
    <col min="2040" max="2040" width="5.42578125" style="338" customWidth="1"/>
    <col min="2041" max="2041" width="4.42578125" style="338" customWidth="1"/>
    <col min="2042" max="2042" width="6.5703125" style="338" customWidth="1"/>
    <col min="2043" max="2043" width="10.28515625" style="338" customWidth="1"/>
    <col min="2044" max="2044" width="4.7109375" style="338" customWidth="1"/>
    <col min="2045" max="2045" width="5.28515625" style="338" customWidth="1"/>
    <col min="2046" max="2046" width="4.42578125" style="338" customWidth="1"/>
    <col min="2047" max="2048" width="4" style="338" customWidth="1"/>
    <col min="2049" max="2049" width="5.85546875" style="338" customWidth="1"/>
    <col min="2050" max="2050" width="4" style="338" customWidth="1"/>
    <col min="2051" max="2051" width="7.42578125" style="338" customWidth="1"/>
    <col min="2052" max="2052" width="5.28515625" style="338" customWidth="1"/>
    <col min="2053" max="2053" width="10.85546875" style="338" customWidth="1"/>
    <col min="2054" max="2055" width="10.28515625" style="338" customWidth="1"/>
    <col min="2056" max="2056" width="9.140625" style="338" customWidth="1"/>
    <col min="2057" max="2057" width="8" style="338" customWidth="1"/>
    <col min="2058" max="2265" width="9.140625" style="338" customWidth="1"/>
    <col min="2266" max="2266" width="4.140625" style="338" customWidth="1"/>
    <col min="2267" max="2267" width="23.140625" style="338" customWidth="1"/>
    <col min="2268" max="2268" width="9.140625" style="338"/>
    <col min="2269" max="2269" width="4.140625" style="338" customWidth="1"/>
    <col min="2270" max="2270" width="23.140625" style="338" customWidth="1"/>
    <col min="2271" max="2271" width="4" style="338" customWidth="1"/>
    <col min="2272" max="2272" width="3.7109375" style="338" customWidth="1"/>
    <col min="2273" max="2273" width="4" style="338" customWidth="1"/>
    <col min="2274" max="2274" width="7.85546875" style="338" customWidth="1"/>
    <col min="2275" max="2275" width="4.5703125" style="338" customWidth="1"/>
    <col min="2276" max="2276" width="4.140625" style="338" customWidth="1"/>
    <col min="2277" max="2278" width="3.85546875" style="338" customWidth="1"/>
    <col min="2279" max="2280" width="4" style="338" customWidth="1"/>
    <col min="2281" max="2281" width="5.28515625" style="338" customWidth="1"/>
    <col min="2282" max="2283" width="4" style="338" customWidth="1"/>
    <col min="2284" max="2284" width="5" style="338" customWidth="1"/>
    <col min="2285" max="2285" width="4.28515625" style="338" customWidth="1"/>
    <col min="2286" max="2286" width="4" style="338" customWidth="1"/>
    <col min="2287" max="2287" width="3.85546875" style="338" customWidth="1"/>
    <col min="2288" max="2288" width="5.7109375" style="338" customWidth="1"/>
    <col min="2289" max="2289" width="5.140625" style="338" customWidth="1"/>
    <col min="2290" max="2290" width="5.7109375" style="338" customWidth="1"/>
    <col min="2291" max="2291" width="4.42578125" style="338" customWidth="1"/>
    <col min="2292" max="2293" width="4" style="338" customWidth="1"/>
    <col min="2294" max="2294" width="7.85546875" style="338" customWidth="1"/>
    <col min="2295" max="2295" width="5.7109375" style="338" customWidth="1"/>
    <col min="2296" max="2296" width="5.42578125" style="338" customWidth="1"/>
    <col min="2297" max="2297" width="4.42578125" style="338" customWidth="1"/>
    <col min="2298" max="2298" width="6.5703125" style="338" customWidth="1"/>
    <col min="2299" max="2299" width="10.28515625" style="338" customWidth="1"/>
    <col min="2300" max="2300" width="4.7109375" style="338" customWidth="1"/>
    <col min="2301" max="2301" width="5.28515625" style="338" customWidth="1"/>
    <col min="2302" max="2302" width="4.42578125" style="338" customWidth="1"/>
    <col min="2303" max="2304" width="4" style="338" customWidth="1"/>
    <col min="2305" max="2305" width="5.85546875" style="338" customWidth="1"/>
    <col min="2306" max="2306" width="4" style="338" customWidth="1"/>
    <col min="2307" max="2307" width="7.42578125" style="338" customWidth="1"/>
    <col min="2308" max="2308" width="5.28515625" style="338" customWidth="1"/>
    <col min="2309" max="2309" width="10.85546875" style="338" customWidth="1"/>
    <col min="2310" max="2311" width="10.28515625" style="338" customWidth="1"/>
    <col min="2312" max="2312" width="9.140625" style="338" customWidth="1"/>
    <col min="2313" max="2313" width="8" style="338" customWidth="1"/>
    <col min="2314" max="2521" width="9.140625" style="338" customWidth="1"/>
    <col min="2522" max="2522" width="4.140625" style="338" customWidth="1"/>
    <col min="2523" max="2523" width="23.140625" style="338" customWidth="1"/>
    <col min="2524" max="2524" width="9.140625" style="338"/>
    <col min="2525" max="2525" width="4.140625" style="338" customWidth="1"/>
    <col min="2526" max="2526" width="23.140625" style="338" customWidth="1"/>
    <col min="2527" max="2527" width="4" style="338" customWidth="1"/>
    <col min="2528" max="2528" width="3.7109375" style="338" customWidth="1"/>
    <col min="2529" max="2529" width="4" style="338" customWidth="1"/>
    <col min="2530" max="2530" width="7.85546875" style="338" customWidth="1"/>
    <col min="2531" max="2531" width="4.5703125" style="338" customWidth="1"/>
    <col min="2532" max="2532" width="4.140625" style="338" customWidth="1"/>
    <col min="2533" max="2534" width="3.85546875" style="338" customWidth="1"/>
    <col min="2535" max="2536" width="4" style="338" customWidth="1"/>
    <col min="2537" max="2537" width="5.28515625" style="338" customWidth="1"/>
    <col min="2538" max="2539" width="4" style="338" customWidth="1"/>
    <col min="2540" max="2540" width="5" style="338" customWidth="1"/>
    <col min="2541" max="2541" width="4.28515625" style="338" customWidth="1"/>
    <col min="2542" max="2542" width="4" style="338" customWidth="1"/>
    <col min="2543" max="2543" width="3.85546875" style="338" customWidth="1"/>
    <col min="2544" max="2544" width="5.7109375" style="338" customWidth="1"/>
    <col min="2545" max="2545" width="5.140625" style="338" customWidth="1"/>
    <col min="2546" max="2546" width="5.7109375" style="338" customWidth="1"/>
    <col min="2547" max="2547" width="4.42578125" style="338" customWidth="1"/>
    <col min="2548" max="2549" width="4" style="338" customWidth="1"/>
    <col min="2550" max="2550" width="7.85546875" style="338" customWidth="1"/>
    <col min="2551" max="2551" width="5.7109375" style="338" customWidth="1"/>
    <col min="2552" max="2552" width="5.42578125" style="338" customWidth="1"/>
    <col min="2553" max="2553" width="4.42578125" style="338" customWidth="1"/>
    <col min="2554" max="2554" width="6.5703125" style="338" customWidth="1"/>
    <col min="2555" max="2555" width="10.28515625" style="338" customWidth="1"/>
    <col min="2556" max="2556" width="4.7109375" style="338" customWidth="1"/>
    <col min="2557" max="2557" width="5.28515625" style="338" customWidth="1"/>
    <col min="2558" max="2558" width="4.42578125" style="338" customWidth="1"/>
    <col min="2559" max="2560" width="4" style="338" customWidth="1"/>
    <col min="2561" max="2561" width="5.85546875" style="338" customWidth="1"/>
    <col min="2562" max="2562" width="4" style="338" customWidth="1"/>
    <col min="2563" max="2563" width="7.42578125" style="338" customWidth="1"/>
    <col min="2564" max="2564" width="5.28515625" style="338" customWidth="1"/>
    <col min="2565" max="2565" width="10.85546875" style="338" customWidth="1"/>
    <col min="2566" max="2567" width="10.28515625" style="338" customWidth="1"/>
    <col min="2568" max="2568" width="9.140625" style="338" customWidth="1"/>
    <col min="2569" max="2569" width="8" style="338" customWidth="1"/>
    <col min="2570" max="2777" width="9.140625" style="338" customWidth="1"/>
    <col min="2778" max="2778" width="4.140625" style="338" customWidth="1"/>
    <col min="2779" max="2779" width="23.140625" style="338" customWidth="1"/>
    <col min="2780" max="2780" width="9.140625" style="338"/>
    <col min="2781" max="2781" width="4.140625" style="338" customWidth="1"/>
    <col min="2782" max="2782" width="23.140625" style="338" customWidth="1"/>
    <col min="2783" max="2783" width="4" style="338" customWidth="1"/>
    <col min="2784" max="2784" width="3.7109375" style="338" customWidth="1"/>
    <col min="2785" max="2785" width="4" style="338" customWidth="1"/>
    <col min="2786" max="2786" width="7.85546875" style="338" customWidth="1"/>
    <col min="2787" max="2787" width="4.5703125" style="338" customWidth="1"/>
    <col min="2788" max="2788" width="4.140625" style="338" customWidth="1"/>
    <col min="2789" max="2790" width="3.85546875" style="338" customWidth="1"/>
    <col min="2791" max="2792" width="4" style="338" customWidth="1"/>
    <col min="2793" max="2793" width="5.28515625" style="338" customWidth="1"/>
    <col min="2794" max="2795" width="4" style="338" customWidth="1"/>
    <col min="2796" max="2796" width="5" style="338" customWidth="1"/>
    <col min="2797" max="2797" width="4.28515625" style="338" customWidth="1"/>
    <col min="2798" max="2798" width="4" style="338" customWidth="1"/>
    <col min="2799" max="2799" width="3.85546875" style="338" customWidth="1"/>
    <col min="2800" max="2800" width="5.7109375" style="338" customWidth="1"/>
    <col min="2801" max="2801" width="5.140625" style="338" customWidth="1"/>
    <col min="2802" max="2802" width="5.7109375" style="338" customWidth="1"/>
    <col min="2803" max="2803" width="4.42578125" style="338" customWidth="1"/>
    <col min="2804" max="2805" width="4" style="338" customWidth="1"/>
    <col min="2806" max="2806" width="7.85546875" style="338" customWidth="1"/>
    <col min="2807" max="2807" width="5.7109375" style="338" customWidth="1"/>
    <col min="2808" max="2808" width="5.42578125" style="338" customWidth="1"/>
    <col min="2809" max="2809" width="4.42578125" style="338" customWidth="1"/>
    <col min="2810" max="2810" width="6.5703125" style="338" customWidth="1"/>
    <col min="2811" max="2811" width="10.28515625" style="338" customWidth="1"/>
    <col min="2812" max="2812" width="4.7109375" style="338" customWidth="1"/>
    <col min="2813" max="2813" width="5.28515625" style="338" customWidth="1"/>
    <col min="2814" max="2814" width="4.42578125" style="338" customWidth="1"/>
    <col min="2815" max="2816" width="4" style="338" customWidth="1"/>
    <col min="2817" max="2817" width="5.85546875" style="338" customWidth="1"/>
    <col min="2818" max="2818" width="4" style="338" customWidth="1"/>
    <col min="2819" max="2819" width="7.42578125" style="338" customWidth="1"/>
    <col min="2820" max="2820" width="5.28515625" style="338" customWidth="1"/>
    <col min="2821" max="2821" width="10.85546875" style="338" customWidth="1"/>
    <col min="2822" max="2823" width="10.28515625" style="338" customWidth="1"/>
    <col min="2824" max="2824" width="9.140625" style="338" customWidth="1"/>
    <col min="2825" max="2825" width="8" style="338" customWidth="1"/>
    <col min="2826" max="3033" width="9.140625" style="338" customWidth="1"/>
    <col min="3034" max="3034" width="4.140625" style="338" customWidth="1"/>
    <col min="3035" max="3035" width="23.140625" style="338" customWidth="1"/>
    <col min="3036" max="3036" width="9.140625" style="338"/>
    <col min="3037" max="3037" width="4.140625" style="338" customWidth="1"/>
    <col min="3038" max="3038" width="23.140625" style="338" customWidth="1"/>
    <col min="3039" max="3039" width="4" style="338" customWidth="1"/>
    <col min="3040" max="3040" width="3.7109375" style="338" customWidth="1"/>
    <col min="3041" max="3041" width="4" style="338" customWidth="1"/>
    <col min="3042" max="3042" width="7.85546875" style="338" customWidth="1"/>
    <col min="3043" max="3043" width="4.5703125" style="338" customWidth="1"/>
    <col min="3044" max="3044" width="4.140625" style="338" customWidth="1"/>
    <col min="3045" max="3046" width="3.85546875" style="338" customWidth="1"/>
    <col min="3047" max="3048" width="4" style="338" customWidth="1"/>
    <col min="3049" max="3049" width="5.28515625" style="338" customWidth="1"/>
    <col min="3050" max="3051" width="4" style="338" customWidth="1"/>
    <col min="3052" max="3052" width="5" style="338" customWidth="1"/>
    <col min="3053" max="3053" width="4.28515625" style="338" customWidth="1"/>
    <col min="3054" max="3054" width="4" style="338" customWidth="1"/>
    <col min="3055" max="3055" width="3.85546875" style="338" customWidth="1"/>
    <col min="3056" max="3056" width="5.7109375" style="338" customWidth="1"/>
    <col min="3057" max="3057" width="5.140625" style="338" customWidth="1"/>
    <col min="3058" max="3058" width="5.7109375" style="338" customWidth="1"/>
    <col min="3059" max="3059" width="4.42578125" style="338" customWidth="1"/>
    <col min="3060" max="3061" width="4" style="338" customWidth="1"/>
    <col min="3062" max="3062" width="7.85546875" style="338" customWidth="1"/>
    <col min="3063" max="3063" width="5.7109375" style="338" customWidth="1"/>
    <col min="3064" max="3064" width="5.42578125" style="338" customWidth="1"/>
    <col min="3065" max="3065" width="4.42578125" style="338" customWidth="1"/>
    <col min="3066" max="3066" width="6.5703125" style="338" customWidth="1"/>
    <col min="3067" max="3067" width="10.28515625" style="338" customWidth="1"/>
    <col min="3068" max="3068" width="4.7109375" style="338" customWidth="1"/>
    <col min="3069" max="3069" width="5.28515625" style="338" customWidth="1"/>
    <col min="3070" max="3070" width="4.42578125" style="338" customWidth="1"/>
    <col min="3071" max="3072" width="4" style="338" customWidth="1"/>
    <col min="3073" max="3073" width="5.85546875" style="338" customWidth="1"/>
    <col min="3074" max="3074" width="4" style="338" customWidth="1"/>
    <col min="3075" max="3075" width="7.42578125" style="338" customWidth="1"/>
    <col min="3076" max="3076" width="5.28515625" style="338" customWidth="1"/>
    <col min="3077" max="3077" width="10.85546875" style="338" customWidth="1"/>
    <col min="3078" max="3079" width="10.28515625" style="338" customWidth="1"/>
    <col min="3080" max="3080" width="9.140625" style="338" customWidth="1"/>
    <col min="3081" max="3081" width="8" style="338" customWidth="1"/>
    <col min="3082" max="3289" width="9.140625" style="338" customWidth="1"/>
    <col min="3290" max="3290" width="4.140625" style="338" customWidth="1"/>
    <col min="3291" max="3291" width="23.140625" style="338" customWidth="1"/>
    <col min="3292" max="3292" width="9.140625" style="338"/>
    <col min="3293" max="3293" width="4.140625" style="338" customWidth="1"/>
    <col min="3294" max="3294" width="23.140625" style="338" customWidth="1"/>
    <col min="3295" max="3295" width="4" style="338" customWidth="1"/>
    <col min="3296" max="3296" width="3.7109375" style="338" customWidth="1"/>
    <col min="3297" max="3297" width="4" style="338" customWidth="1"/>
    <col min="3298" max="3298" width="7.85546875" style="338" customWidth="1"/>
    <col min="3299" max="3299" width="4.5703125" style="338" customWidth="1"/>
    <col min="3300" max="3300" width="4.140625" style="338" customWidth="1"/>
    <col min="3301" max="3302" width="3.85546875" style="338" customWidth="1"/>
    <col min="3303" max="3304" width="4" style="338" customWidth="1"/>
    <col min="3305" max="3305" width="5.28515625" style="338" customWidth="1"/>
    <col min="3306" max="3307" width="4" style="338" customWidth="1"/>
    <col min="3308" max="3308" width="5" style="338" customWidth="1"/>
    <col min="3309" max="3309" width="4.28515625" style="338" customWidth="1"/>
    <col min="3310" max="3310" width="4" style="338" customWidth="1"/>
    <col min="3311" max="3311" width="3.85546875" style="338" customWidth="1"/>
    <col min="3312" max="3312" width="5.7109375" style="338" customWidth="1"/>
    <col min="3313" max="3313" width="5.140625" style="338" customWidth="1"/>
    <col min="3314" max="3314" width="5.7109375" style="338" customWidth="1"/>
    <col min="3315" max="3315" width="4.42578125" style="338" customWidth="1"/>
    <col min="3316" max="3317" width="4" style="338" customWidth="1"/>
    <col min="3318" max="3318" width="7.85546875" style="338" customWidth="1"/>
    <col min="3319" max="3319" width="5.7109375" style="338" customWidth="1"/>
    <col min="3320" max="3320" width="5.42578125" style="338" customWidth="1"/>
    <col min="3321" max="3321" width="4.42578125" style="338" customWidth="1"/>
    <col min="3322" max="3322" width="6.5703125" style="338" customWidth="1"/>
    <col min="3323" max="3323" width="10.28515625" style="338" customWidth="1"/>
    <col min="3324" max="3324" width="4.7109375" style="338" customWidth="1"/>
    <col min="3325" max="3325" width="5.28515625" style="338" customWidth="1"/>
    <col min="3326" max="3326" width="4.42578125" style="338" customWidth="1"/>
    <col min="3327" max="3328" width="4" style="338" customWidth="1"/>
    <col min="3329" max="3329" width="5.85546875" style="338" customWidth="1"/>
    <col min="3330" max="3330" width="4" style="338" customWidth="1"/>
    <col min="3331" max="3331" width="7.42578125" style="338" customWidth="1"/>
    <col min="3332" max="3332" width="5.28515625" style="338" customWidth="1"/>
    <col min="3333" max="3333" width="10.85546875" style="338" customWidth="1"/>
    <col min="3334" max="3335" width="10.28515625" style="338" customWidth="1"/>
    <col min="3336" max="3336" width="9.140625" style="338" customWidth="1"/>
    <col min="3337" max="3337" width="8" style="338" customWidth="1"/>
    <col min="3338" max="3545" width="9.140625" style="338" customWidth="1"/>
    <col min="3546" max="3546" width="4.140625" style="338" customWidth="1"/>
    <col min="3547" max="3547" width="23.140625" style="338" customWidth="1"/>
    <col min="3548" max="3548" width="9.140625" style="338"/>
    <col min="3549" max="3549" width="4.140625" style="338" customWidth="1"/>
    <col min="3550" max="3550" width="23.140625" style="338" customWidth="1"/>
    <col min="3551" max="3551" width="4" style="338" customWidth="1"/>
    <col min="3552" max="3552" width="3.7109375" style="338" customWidth="1"/>
    <col min="3553" max="3553" width="4" style="338" customWidth="1"/>
    <col min="3554" max="3554" width="7.85546875" style="338" customWidth="1"/>
    <col min="3555" max="3555" width="4.5703125" style="338" customWidth="1"/>
    <col min="3556" max="3556" width="4.140625" style="338" customWidth="1"/>
    <col min="3557" max="3558" width="3.85546875" style="338" customWidth="1"/>
    <col min="3559" max="3560" width="4" style="338" customWidth="1"/>
    <col min="3561" max="3561" width="5.28515625" style="338" customWidth="1"/>
    <col min="3562" max="3563" width="4" style="338" customWidth="1"/>
    <col min="3564" max="3564" width="5" style="338" customWidth="1"/>
    <col min="3565" max="3565" width="4.28515625" style="338" customWidth="1"/>
    <col min="3566" max="3566" width="4" style="338" customWidth="1"/>
    <col min="3567" max="3567" width="3.85546875" style="338" customWidth="1"/>
    <col min="3568" max="3568" width="5.7109375" style="338" customWidth="1"/>
    <col min="3569" max="3569" width="5.140625" style="338" customWidth="1"/>
    <col min="3570" max="3570" width="5.7109375" style="338" customWidth="1"/>
    <col min="3571" max="3571" width="4.42578125" style="338" customWidth="1"/>
    <col min="3572" max="3573" width="4" style="338" customWidth="1"/>
    <col min="3574" max="3574" width="7.85546875" style="338" customWidth="1"/>
    <col min="3575" max="3575" width="5.7109375" style="338" customWidth="1"/>
    <col min="3576" max="3576" width="5.42578125" style="338" customWidth="1"/>
    <col min="3577" max="3577" width="4.42578125" style="338" customWidth="1"/>
    <col min="3578" max="3578" width="6.5703125" style="338" customWidth="1"/>
    <col min="3579" max="3579" width="10.28515625" style="338" customWidth="1"/>
    <col min="3580" max="3580" width="4.7109375" style="338" customWidth="1"/>
    <col min="3581" max="3581" width="5.28515625" style="338" customWidth="1"/>
    <col min="3582" max="3582" width="4.42578125" style="338" customWidth="1"/>
    <col min="3583" max="3584" width="4" style="338" customWidth="1"/>
    <col min="3585" max="3585" width="5.85546875" style="338" customWidth="1"/>
    <col min="3586" max="3586" width="4" style="338" customWidth="1"/>
    <col min="3587" max="3587" width="7.42578125" style="338" customWidth="1"/>
    <col min="3588" max="3588" width="5.28515625" style="338" customWidth="1"/>
    <col min="3589" max="3589" width="10.85546875" style="338" customWidth="1"/>
    <col min="3590" max="3591" width="10.28515625" style="338" customWidth="1"/>
    <col min="3592" max="3592" width="9.140625" style="338" customWidth="1"/>
    <col min="3593" max="3593" width="8" style="338" customWidth="1"/>
    <col min="3594" max="3801" width="9.140625" style="338" customWidth="1"/>
    <col min="3802" max="3802" width="4.140625" style="338" customWidth="1"/>
    <col min="3803" max="3803" width="23.140625" style="338" customWidth="1"/>
    <col min="3804" max="3804" width="9.140625" style="338"/>
    <col min="3805" max="3805" width="4.140625" style="338" customWidth="1"/>
    <col min="3806" max="3806" width="23.140625" style="338" customWidth="1"/>
    <col min="3807" max="3807" width="4" style="338" customWidth="1"/>
    <col min="3808" max="3808" width="3.7109375" style="338" customWidth="1"/>
    <col min="3809" max="3809" width="4" style="338" customWidth="1"/>
    <col min="3810" max="3810" width="7.85546875" style="338" customWidth="1"/>
    <col min="3811" max="3811" width="4.5703125" style="338" customWidth="1"/>
    <col min="3812" max="3812" width="4.140625" style="338" customWidth="1"/>
    <col min="3813" max="3814" width="3.85546875" style="338" customWidth="1"/>
    <col min="3815" max="3816" width="4" style="338" customWidth="1"/>
    <col min="3817" max="3817" width="5.28515625" style="338" customWidth="1"/>
    <col min="3818" max="3819" width="4" style="338" customWidth="1"/>
    <col min="3820" max="3820" width="5" style="338" customWidth="1"/>
    <col min="3821" max="3821" width="4.28515625" style="338" customWidth="1"/>
    <col min="3822" max="3822" width="4" style="338" customWidth="1"/>
    <col min="3823" max="3823" width="3.85546875" style="338" customWidth="1"/>
    <col min="3824" max="3824" width="5.7109375" style="338" customWidth="1"/>
    <col min="3825" max="3825" width="5.140625" style="338" customWidth="1"/>
    <col min="3826" max="3826" width="5.7109375" style="338" customWidth="1"/>
    <col min="3827" max="3827" width="4.42578125" style="338" customWidth="1"/>
    <col min="3828" max="3829" width="4" style="338" customWidth="1"/>
    <col min="3830" max="3830" width="7.85546875" style="338" customWidth="1"/>
    <col min="3831" max="3831" width="5.7109375" style="338" customWidth="1"/>
    <col min="3832" max="3832" width="5.42578125" style="338" customWidth="1"/>
    <col min="3833" max="3833" width="4.42578125" style="338" customWidth="1"/>
    <col min="3834" max="3834" width="6.5703125" style="338" customWidth="1"/>
    <col min="3835" max="3835" width="10.28515625" style="338" customWidth="1"/>
    <col min="3836" max="3836" width="4.7109375" style="338" customWidth="1"/>
    <col min="3837" max="3837" width="5.28515625" style="338" customWidth="1"/>
    <col min="3838" max="3838" width="4.42578125" style="338" customWidth="1"/>
    <col min="3839" max="3840" width="4" style="338" customWidth="1"/>
    <col min="3841" max="3841" width="5.85546875" style="338" customWidth="1"/>
    <col min="3842" max="3842" width="4" style="338" customWidth="1"/>
    <col min="3843" max="3843" width="7.42578125" style="338" customWidth="1"/>
    <col min="3844" max="3844" width="5.28515625" style="338" customWidth="1"/>
    <col min="3845" max="3845" width="10.85546875" style="338" customWidth="1"/>
    <col min="3846" max="3847" width="10.28515625" style="338" customWidth="1"/>
    <col min="3848" max="3848" width="9.140625" style="338" customWidth="1"/>
    <col min="3849" max="3849" width="8" style="338" customWidth="1"/>
    <col min="3850" max="4057" width="9.140625" style="338" customWidth="1"/>
    <col min="4058" max="4058" width="4.140625" style="338" customWidth="1"/>
    <col min="4059" max="4059" width="23.140625" style="338" customWidth="1"/>
    <col min="4060" max="4060" width="9.140625" style="338"/>
    <col min="4061" max="4061" width="4.140625" style="338" customWidth="1"/>
    <col min="4062" max="4062" width="23.140625" style="338" customWidth="1"/>
    <col min="4063" max="4063" width="4" style="338" customWidth="1"/>
    <col min="4064" max="4064" width="3.7109375" style="338" customWidth="1"/>
    <col min="4065" max="4065" width="4" style="338" customWidth="1"/>
    <col min="4066" max="4066" width="7.85546875" style="338" customWidth="1"/>
    <col min="4067" max="4067" width="4.5703125" style="338" customWidth="1"/>
    <col min="4068" max="4068" width="4.140625" style="338" customWidth="1"/>
    <col min="4069" max="4070" width="3.85546875" style="338" customWidth="1"/>
    <col min="4071" max="4072" width="4" style="338" customWidth="1"/>
    <col min="4073" max="4073" width="5.28515625" style="338" customWidth="1"/>
    <col min="4074" max="4075" width="4" style="338" customWidth="1"/>
    <col min="4076" max="4076" width="5" style="338" customWidth="1"/>
    <col min="4077" max="4077" width="4.28515625" style="338" customWidth="1"/>
    <col min="4078" max="4078" width="4" style="338" customWidth="1"/>
    <col min="4079" max="4079" width="3.85546875" style="338" customWidth="1"/>
    <col min="4080" max="4080" width="5.7109375" style="338" customWidth="1"/>
    <col min="4081" max="4081" width="5.140625" style="338" customWidth="1"/>
    <col min="4082" max="4082" width="5.7109375" style="338" customWidth="1"/>
    <col min="4083" max="4083" width="4.42578125" style="338" customWidth="1"/>
    <col min="4084" max="4085" width="4" style="338" customWidth="1"/>
    <col min="4086" max="4086" width="7.85546875" style="338" customWidth="1"/>
    <col min="4087" max="4087" width="5.7109375" style="338" customWidth="1"/>
    <col min="4088" max="4088" width="5.42578125" style="338" customWidth="1"/>
    <col min="4089" max="4089" width="4.42578125" style="338" customWidth="1"/>
    <col min="4090" max="4090" width="6.5703125" style="338" customWidth="1"/>
    <col min="4091" max="4091" width="10.28515625" style="338" customWidth="1"/>
    <col min="4092" max="4092" width="4.7109375" style="338" customWidth="1"/>
    <col min="4093" max="4093" width="5.28515625" style="338" customWidth="1"/>
    <col min="4094" max="4094" width="4.42578125" style="338" customWidth="1"/>
    <col min="4095" max="4096" width="4" style="338" customWidth="1"/>
    <col min="4097" max="4097" width="5.85546875" style="338" customWidth="1"/>
    <col min="4098" max="4098" width="4" style="338" customWidth="1"/>
    <col min="4099" max="4099" width="7.42578125" style="338" customWidth="1"/>
    <col min="4100" max="4100" width="5.28515625" style="338" customWidth="1"/>
    <col min="4101" max="4101" width="10.85546875" style="338" customWidth="1"/>
    <col min="4102" max="4103" width="10.28515625" style="338" customWidth="1"/>
    <col min="4104" max="4104" width="9.140625" style="338" customWidth="1"/>
    <col min="4105" max="4105" width="8" style="338" customWidth="1"/>
    <col min="4106" max="4313" width="9.140625" style="338" customWidth="1"/>
    <col min="4314" max="4314" width="4.140625" style="338" customWidth="1"/>
    <col min="4315" max="4315" width="23.140625" style="338" customWidth="1"/>
    <col min="4316" max="4316" width="9.140625" style="338"/>
    <col min="4317" max="4317" width="4.140625" style="338" customWidth="1"/>
    <col min="4318" max="4318" width="23.140625" style="338" customWidth="1"/>
    <col min="4319" max="4319" width="4" style="338" customWidth="1"/>
    <col min="4320" max="4320" width="3.7109375" style="338" customWidth="1"/>
    <col min="4321" max="4321" width="4" style="338" customWidth="1"/>
    <col min="4322" max="4322" width="7.85546875" style="338" customWidth="1"/>
    <col min="4323" max="4323" width="4.5703125" style="338" customWidth="1"/>
    <col min="4324" max="4324" width="4.140625" style="338" customWidth="1"/>
    <col min="4325" max="4326" width="3.85546875" style="338" customWidth="1"/>
    <col min="4327" max="4328" width="4" style="338" customWidth="1"/>
    <col min="4329" max="4329" width="5.28515625" style="338" customWidth="1"/>
    <col min="4330" max="4331" width="4" style="338" customWidth="1"/>
    <col min="4332" max="4332" width="5" style="338" customWidth="1"/>
    <col min="4333" max="4333" width="4.28515625" style="338" customWidth="1"/>
    <col min="4334" max="4334" width="4" style="338" customWidth="1"/>
    <col min="4335" max="4335" width="3.85546875" style="338" customWidth="1"/>
    <col min="4336" max="4336" width="5.7109375" style="338" customWidth="1"/>
    <col min="4337" max="4337" width="5.140625" style="338" customWidth="1"/>
    <col min="4338" max="4338" width="5.7109375" style="338" customWidth="1"/>
    <col min="4339" max="4339" width="4.42578125" style="338" customWidth="1"/>
    <col min="4340" max="4341" width="4" style="338" customWidth="1"/>
    <col min="4342" max="4342" width="7.85546875" style="338" customWidth="1"/>
    <col min="4343" max="4343" width="5.7109375" style="338" customWidth="1"/>
    <col min="4344" max="4344" width="5.42578125" style="338" customWidth="1"/>
    <col min="4345" max="4345" width="4.42578125" style="338" customWidth="1"/>
    <col min="4346" max="4346" width="6.5703125" style="338" customWidth="1"/>
    <col min="4347" max="4347" width="10.28515625" style="338" customWidth="1"/>
    <col min="4348" max="4348" width="4.7109375" style="338" customWidth="1"/>
    <col min="4349" max="4349" width="5.28515625" style="338" customWidth="1"/>
    <col min="4350" max="4350" width="4.42578125" style="338" customWidth="1"/>
    <col min="4351" max="4352" width="4" style="338" customWidth="1"/>
    <col min="4353" max="4353" width="5.85546875" style="338" customWidth="1"/>
    <col min="4354" max="4354" width="4" style="338" customWidth="1"/>
    <col min="4355" max="4355" width="7.42578125" style="338" customWidth="1"/>
    <col min="4356" max="4356" width="5.28515625" style="338" customWidth="1"/>
    <col min="4357" max="4357" width="10.85546875" style="338" customWidth="1"/>
    <col min="4358" max="4359" width="10.28515625" style="338" customWidth="1"/>
    <col min="4360" max="4360" width="9.140625" style="338" customWidth="1"/>
    <col min="4361" max="4361" width="8" style="338" customWidth="1"/>
    <col min="4362" max="4569" width="9.140625" style="338" customWidth="1"/>
    <col min="4570" max="4570" width="4.140625" style="338" customWidth="1"/>
    <col min="4571" max="4571" width="23.140625" style="338" customWidth="1"/>
    <col min="4572" max="4572" width="9.140625" style="338"/>
    <col min="4573" max="4573" width="4.140625" style="338" customWidth="1"/>
    <col min="4574" max="4574" width="23.140625" style="338" customWidth="1"/>
    <col min="4575" max="4575" width="4" style="338" customWidth="1"/>
    <col min="4576" max="4576" width="3.7109375" style="338" customWidth="1"/>
    <col min="4577" max="4577" width="4" style="338" customWidth="1"/>
    <col min="4578" max="4578" width="7.85546875" style="338" customWidth="1"/>
    <col min="4579" max="4579" width="4.5703125" style="338" customWidth="1"/>
    <col min="4580" max="4580" width="4.140625" style="338" customWidth="1"/>
    <col min="4581" max="4582" width="3.85546875" style="338" customWidth="1"/>
    <col min="4583" max="4584" width="4" style="338" customWidth="1"/>
    <col min="4585" max="4585" width="5.28515625" style="338" customWidth="1"/>
    <col min="4586" max="4587" width="4" style="338" customWidth="1"/>
    <col min="4588" max="4588" width="5" style="338" customWidth="1"/>
    <col min="4589" max="4589" width="4.28515625" style="338" customWidth="1"/>
    <col min="4590" max="4590" width="4" style="338" customWidth="1"/>
    <col min="4591" max="4591" width="3.85546875" style="338" customWidth="1"/>
    <col min="4592" max="4592" width="5.7109375" style="338" customWidth="1"/>
    <col min="4593" max="4593" width="5.140625" style="338" customWidth="1"/>
    <col min="4594" max="4594" width="5.7109375" style="338" customWidth="1"/>
    <col min="4595" max="4595" width="4.42578125" style="338" customWidth="1"/>
    <col min="4596" max="4597" width="4" style="338" customWidth="1"/>
    <col min="4598" max="4598" width="7.85546875" style="338" customWidth="1"/>
    <col min="4599" max="4599" width="5.7109375" style="338" customWidth="1"/>
    <col min="4600" max="4600" width="5.42578125" style="338" customWidth="1"/>
    <col min="4601" max="4601" width="4.42578125" style="338" customWidth="1"/>
    <col min="4602" max="4602" width="6.5703125" style="338" customWidth="1"/>
    <col min="4603" max="4603" width="10.28515625" style="338" customWidth="1"/>
    <col min="4604" max="4604" width="4.7109375" style="338" customWidth="1"/>
    <col min="4605" max="4605" width="5.28515625" style="338" customWidth="1"/>
    <col min="4606" max="4606" width="4.42578125" style="338" customWidth="1"/>
    <col min="4607" max="4608" width="4" style="338" customWidth="1"/>
    <col min="4609" max="4609" width="5.85546875" style="338" customWidth="1"/>
    <col min="4610" max="4610" width="4" style="338" customWidth="1"/>
    <col min="4611" max="4611" width="7.42578125" style="338" customWidth="1"/>
    <col min="4612" max="4612" width="5.28515625" style="338" customWidth="1"/>
    <col min="4613" max="4613" width="10.85546875" style="338" customWidth="1"/>
    <col min="4614" max="4615" width="10.28515625" style="338" customWidth="1"/>
    <col min="4616" max="4616" width="9.140625" style="338" customWidth="1"/>
    <col min="4617" max="4617" width="8" style="338" customWidth="1"/>
    <col min="4618" max="4825" width="9.140625" style="338" customWidth="1"/>
    <col min="4826" max="4826" width="4.140625" style="338" customWidth="1"/>
    <col min="4827" max="4827" width="23.140625" style="338" customWidth="1"/>
    <col min="4828" max="4828" width="9.140625" style="338"/>
    <col min="4829" max="4829" width="4.140625" style="338" customWidth="1"/>
    <col min="4830" max="4830" width="23.140625" style="338" customWidth="1"/>
    <col min="4831" max="4831" width="4" style="338" customWidth="1"/>
    <col min="4832" max="4832" width="3.7109375" style="338" customWidth="1"/>
    <col min="4833" max="4833" width="4" style="338" customWidth="1"/>
    <col min="4834" max="4834" width="7.85546875" style="338" customWidth="1"/>
    <col min="4835" max="4835" width="4.5703125" style="338" customWidth="1"/>
    <col min="4836" max="4836" width="4.140625" style="338" customWidth="1"/>
    <col min="4837" max="4838" width="3.85546875" style="338" customWidth="1"/>
    <col min="4839" max="4840" width="4" style="338" customWidth="1"/>
    <col min="4841" max="4841" width="5.28515625" style="338" customWidth="1"/>
    <col min="4842" max="4843" width="4" style="338" customWidth="1"/>
    <col min="4844" max="4844" width="5" style="338" customWidth="1"/>
    <col min="4845" max="4845" width="4.28515625" style="338" customWidth="1"/>
    <col min="4846" max="4846" width="4" style="338" customWidth="1"/>
    <col min="4847" max="4847" width="3.85546875" style="338" customWidth="1"/>
    <col min="4848" max="4848" width="5.7109375" style="338" customWidth="1"/>
    <col min="4849" max="4849" width="5.140625" style="338" customWidth="1"/>
    <col min="4850" max="4850" width="5.7109375" style="338" customWidth="1"/>
    <col min="4851" max="4851" width="4.42578125" style="338" customWidth="1"/>
    <col min="4852" max="4853" width="4" style="338" customWidth="1"/>
    <col min="4854" max="4854" width="7.85546875" style="338" customWidth="1"/>
    <col min="4855" max="4855" width="5.7109375" style="338" customWidth="1"/>
    <col min="4856" max="4856" width="5.42578125" style="338" customWidth="1"/>
    <col min="4857" max="4857" width="4.42578125" style="338" customWidth="1"/>
    <col min="4858" max="4858" width="6.5703125" style="338" customWidth="1"/>
    <col min="4859" max="4859" width="10.28515625" style="338" customWidth="1"/>
    <col min="4860" max="4860" width="4.7109375" style="338" customWidth="1"/>
    <col min="4861" max="4861" width="5.28515625" style="338" customWidth="1"/>
    <col min="4862" max="4862" width="4.42578125" style="338" customWidth="1"/>
    <col min="4863" max="4864" width="4" style="338" customWidth="1"/>
    <col min="4865" max="4865" width="5.85546875" style="338" customWidth="1"/>
    <col min="4866" max="4866" width="4" style="338" customWidth="1"/>
    <col min="4867" max="4867" width="7.42578125" style="338" customWidth="1"/>
    <col min="4868" max="4868" width="5.28515625" style="338" customWidth="1"/>
    <col min="4869" max="4869" width="10.85546875" style="338" customWidth="1"/>
    <col min="4870" max="4871" width="10.28515625" style="338" customWidth="1"/>
    <col min="4872" max="4872" width="9.140625" style="338" customWidth="1"/>
    <col min="4873" max="4873" width="8" style="338" customWidth="1"/>
    <col min="4874" max="5081" width="9.140625" style="338" customWidth="1"/>
    <col min="5082" max="5082" width="4.140625" style="338" customWidth="1"/>
    <col min="5083" max="5083" width="23.140625" style="338" customWidth="1"/>
    <col min="5084" max="5084" width="9.140625" style="338"/>
    <col min="5085" max="5085" width="4.140625" style="338" customWidth="1"/>
    <col min="5086" max="5086" width="23.140625" style="338" customWidth="1"/>
    <col min="5087" max="5087" width="4" style="338" customWidth="1"/>
    <col min="5088" max="5088" width="3.7109375" style="338" customWidth="1"/>
    <col min="5089" max="5089" width="4" style="338" customWidth="1"/>
    <col min="5090" max="5090" width="7.85546875" style="338" customWidth="1"/>
    <col min="5091" max="5091" width="4.5703125" style="338" customWidth="1"/>
    <col min="5092" max="5092" width="4.140625" style="338" customWidth="1"/>
    <col min="5093" max="5094" width="3.85546875" style="338" customWidth="1"/>
    <col min="5095" max="5096" width="4" style="338" customWidth="1"/>
    <col min="5097" max="5097" width="5.28515625" style="338" customWidth="1"/>
    <col min="5098" max="5099" width="4" style="338" customWidth="1"/>
    <col min="5100" max="5100" width="5" style="338" customWidth="1"/>
    <col min="5101" max="5101" width="4.28515625" style="338" customWidth="1"/>
    <col min="5102" max="5102" width="4" style="338" customWidth="1"/>
    <col min="5103" max="5103" width="3.85546875" style="338" customWidth="1"/>
    <col min="5104" max="5104" width="5.7109375" style="338" customWidth="1"/>
    <col min="5105" max="5105" width="5.140625" style="338" customWidth="1"/>
    <col min="5106" max="5106" width="5.7109375" style="338" customWidth="1"/>
    <col min="5107" max="5107" width="4.42578125" style="338" customWidth="1"/>
    <col min="5108" max="5109" width="4" style="338" customWidth="1"/>
    <col min="5110" max="5110" width="7.85546875" style="338" customWidth="1"/>
    <col min="5111" max="5111" width="5.7109375" style="338" customWidth="1"/>
    <col min="5112" max="5112" width="5.42578125" style="338" customWidth="1"/>
    <col min="5113" max="5113" width="4.42578125" style="338" customWidth="1"/>
    <col min="5114" max="5114" width="6.5703125" style="338" customWidth="1"/>
    <col min="5115" max="5115" width="10.28515625" style="338" customWidth="1"/>
    <col min="5116" max="5116" width="4.7109375" style="338" customWidth="1"/>
    <col min="5117" max="5117" width="5.28515625" style="338" customWidth="1"/>
    <col min="5118" max="5118" width="4.42578125" style="338" customWidth="1"/>
    <col min="5119" max="5120" width="4" style="338" customWidth="1"/>
    <col min="5121" max="5121" width="5.85546875" style="338" customWidth="1"/>
    <col min="5122" max="5122" width="4" style="338" customWidth="1"/>
    <col min="5123" max="5123" width="7.42578125" style="338" customWidth="1"/>
    <col min="5124" max="5124" width="5.28515625" style="338" customWidth="1"/>
    <col min="5125" max="5125" width="10.85546875" style="338" customWidth="1"/>
    <col min="5126" max="5127" width="10.28515625" style="338" customWidth="1"/>
    <col min="5128" max="5128" width="9.140625" style="338" customWidth="1"/>
    <col min="5129" max="5129" width="8" style="338" customWidth="1"/>
    <col min="5130" max="5337" width="9.140625" style="338" customWidth="1"/>
    <col min="5338" max="5338" width="4.140625" style="338" customWidth="1"/>
    <col min="5339" max="5339" width="23.140625" style="338" customWidth="1"/>
    <col min="5340" max="5340" width="9.140625" style="338"/>
    <col min="5341" max="5341" width="4.140625" style="338" customWidth="1"/>
    <col min="5342" max="5342" width="23.140625" style="338" customWidth="1"/>
    <col min="5343" max="5343" width="4" style="338" customWidth="1"/>
    <col min="5344" max="5344" width="3.7109375" style="338" customWidth="1"/>
    <col min="5345" max="5345" width="4" style="338" customWidth="1"/>
    <col min="5346" max="5346" width="7.85546875" style="338" customWidth="1"/>
    <col min="5347" max="5347" width="4.5703125" style="338" customWidth="1"/>
    <col min="5348" max="5348" width="4.140625" style="338" customWidth="1"/>
    <col min="5349" max="5350" width="3.85546875" style="338" customWidth="1"/>
    <col min="5351" max="5352" width="4" style="338" customWidth="1"/>
    <col min="5353" max="5353" width="5.28515625" style="338" customWidth="1"/>
    <col min="5354" max="5355" width="4" style="338" customWidth="1"/>
    <col min="5356" max="5356" width="5" style="338" customWidth="1"/>
    <col min="5357" max="5357" width="4.28515625" style="338" customWidth="1"/>
    <col min="5358" max="5358" width="4" style="338" customWidth="1"/>
    <col min="5359" max="5359" width="3.85546875" style="338" customWidth="1"/>
    <col min="5360" max="5360" width="5.7109375" style="338" customWidth="1"/>
    <col min="5361" max="5361" width="5.140625" style="338" customWidth="1"/>
    <col min="5362" max="5362" width="5.7109375" style="338" customWidth="1"/>
    <col min="5363" max="5363" width="4.42578125" style="338" customWidth="1"/>
    <col min="5364" max="5365" width="4" style="338" customWidth="1"/>
    <col min="5366" max="5366" width="7.85546875" style="338" customWidth="1"/>
    <col min="5367" max="5367" width="5.7109375" style="338" customWidth="1"/>
    <col min="5368" max="5368" width="5.42578125" style="338" customWidth="1"/>
    <col min="5369" max="5369" width="4.42578125" style="338" customWidth="1"/>
    <col min="5370" max="5370" width="6.5703125" style="338" customWidth="1"/>
    <col min="5371" max="5371" width="10.28515625" style="338" customWidth="1"/>
    <col min="5372" max="5372" width="4.7109375" style="338" customWidth="1"/>
    <col min="5373" max="5373" width="5.28515625" style="338" customWidth="1"/>
    <col min="5374" max="5374" width="4.42578125" style="338" customWidth="1"/>
    <col min="5375" max="5376" width="4" style="338" customWidth="1"/>
    <col min="5377" max="5377" width="5.85546875" style="338" customWidth="1"/>
    <col min="5378" max="5378" width="4" style="338" customWidth="1"/>
    <col min="5379" max="5379" width="7.42578125" style="338" customWidth="1"/>
    <col min="5380" max="5380" width="5.28515625" style="338" customWidth="1"/>
    <col min="5381" max="5381" width="10.85546875" style="338" customWidth="1"/>
    <col min="5382" max="5383" width="10.28515625" style="338" customWidth="1"/>
    <col min="5384" max="5384" width="9.140625" style="338" customWidth="1"/>
    <col min="5385" max="5385" width="8" style="338" customWidth="1"/>
    <col min="5386" max="5593" width="9.140625" style="338" customWidth="1"/>
    <col min="5594" max="5594" width="4.140625" style="338" customWidth="1"/>
    <col min="5595" max="5595" width="23.140625" style="338" customWidth="1"/>
    <col min="5596" max="5596" width="9.140625" style="338"/>
    <col min="5597" max="5597" width="4.140625" style="338" customWidth="1"/>
    <col min="5598" max="5598" width="23.140625" style="338" customWidth="1"/>
    <col min="5599" max="5599" width="4" style="338" customWidth="1"/>
    <col min="5600" max="5600" width="3.7109375" style="338" customWidth="1"/>
    <col min="5601" max="5601" width="4" style="338" customWidth="1"/>
    <col min="5602" max="5602" width="7.85546875" style="338" customWidth="1"/>
    <col min="5603" max="5603" width="4.5703125" style="338" customWidth="1"/>
    <col min="5604" max="5604" width="4.140625" style="338" customWidth="1"/>
    <col min="5605" max="5606" width="3.85546875" style="338" customWidth="1"/>
    <col min="5607" max="5608" width="4" style="338" customWidth="1"/>
    <col min="5609" max="5609" width="5.28515625" style="338" customWidth="1"/>
    <col min="5610" max="5611" width="4" style="338" customWidth="1"/>
    <col min="5612" max="5612" width="5" style="338" customWidth="1"/>
    <col min="5613" max="5613" width="4.28515625" style="338" customWidth="1"/>
    <col min="5614" max="5614" width="4" style="338" customWidth="1"/>
    <col min="5615" max="5615" width="3.85546875" style="338" customWidth="1"/>
    <col min="5616" max="5616" width="5.7109375" style="338" customWidth="1"/>
    <col min="5617" max="5617" width="5.140625" style="338" customWidth="1"/>
    <col min="5618" max="5618" width="5.7109375" style="338" customWidth="1"/>
    <col min="5619" max="5619" width="4.42578125" style="338" customWidth="1"/>
    <col min="5620" max="5621" width="4" style="338" customWidth="1"/>
    <col min="5622" max="5622" width="7.85546875" style="338" customWidth="1"/>
    <col min="5623" max="5623" width="5.7109375" style="338" customWidth="1"/>
    <col min="5624" max="5624" width="5.42578125" style="338" customWidth="1"/>
    <col min="5625" max="5625" width="4.42578125" style="338" customWidth="1"/>
    <col min="5626" max="5626" width="6.5703125" style="338" customWidth="1"/>
    <col min="5627" max="5627" width="10.28515625" style="338" customWidth="1"/>
    <col min="5628" max="5628" width="4.7109375" style="338" customWidth="1"/>
    <col min="5629" max="5629" width="5.28515625" style="338" customWidth="1"/>
    <col min="5630" max="5630" width="4.42578125" style="338" customWidth="1"/>
    <col min="5631" max="5632" width="4" style="338" customWidth="1"/>
    <col min="5633" max="5633" width="5.85546875" style="338" customWidth="1"/>
    <col min="5634" max="5634" width="4" style="338" customWidth="1"/>
    <col min="5635" max="5635" width="7.42578125" style="338" customWidth="1"/>
    <col min="5636" max="5636" width="5.28515625" style="338" customWidth="1"/>
    <col min="5637" max="5637" width="10.85546875" style="338" customWidth="1"/>
    <col min="5638" max="5639" width="10.28515625" style="338" customWidth="1"/>
    <col min="5640" max="5640" width="9.140625" style="338" customWidth="1"/>
    <col min="5641" max="5641" width="8" style="338" customWidth="1"/>
    <col min="5642" max="5849" width="9.140625" style="338" customWidth="1"/>
    <col min="5850" max="5850" width="4.140625" style="338" customWidth="1"/>
    <col min="5851" max="5851" width="23.140625" style="338" customWidth="1"/>
    <col min="5852" max="5852" width="9.140625" style="338"/>
    <col min="5853" max="5853" width="4.140625" style="338" customWidth="1"/>
    <col min="5854" max="5854" width="23.140625" style="338" customWidth="1"/>
    <col min="5855" max="5855" width="4" style="338" customWidth="1"/>
    <col min="5856" max="5856" width="3.7109375" style="338" customWidth="1"/>
    <col min="5857" max="5857" width="4" style="338" customWidth="1"/>
    <col min="5858" max="5858" width="7.85546875" style="338" customWidth="1"/>
    <col min="5859" max="5859" width="4.5703125" style="338" customWidth="1"/>
    <col min="5860" max="5860" width="4.140625" style="338" customWidth="1"/>
    <col min="5861" max="5862" width="3.85546875" style="338" customWidth="1"/>
    <col min="5863" max="5864" width="4" style="338" customWidth="1"/>
    <col min="5865" max="5865" width="5.28515625" style="338" customWidth="1"/>
    <col min="5866" max="5867" width="4" style="338" customWidth="1"/>
    <col min="5868" max="5868" width="5" style="338" customWidth="1"/>
    <col min="5869" max="5869" width="4.28515625" style="338" customWidth="1"/>
    <col min="5870" max="5870" width="4" style="338" customWidth="1"/>
    <col min="5871" max="5871" width="3.85546875" style="338" customWidth="1"/>
    <col min="5872" max="5872" width="5.7109375" style="338" customWidth="1"/>
    <col min="5873" max="5873" width="5.140625" style="338" customWidth="1"/>
    <col min="5874" max="5874" width="5.7109375" style="338" customWidth="1"/>
    <col min="5875" max="5875" width="4.42578125" style="338" customWidth="1"/>
    <col min="5876" max="5877" width="4" style="338" customWidth="1"/>
    <col min="5878" max="5878" width="7.85546875" style="338" customWidth="1"/>
    <col min="5879" max="5879" width="5.7109375" style="338" customWidth="1"/>
    <col min="5880" max="5880" width="5.42578125" style="338" customWidth="1"/>
    <col min="5881" max="5881" width="4.42578125" style="338" customWidth="1"/>
    <col min="5882" max="5882" width="6.5703125" style="338" customWidth="1"/>
    <col min="5883" max="5883" width="10.28515625" style="338" customWidth="1"/>
    <col min="5884" max="5884" width="4.7109375" style="338" customWidth="1"/>
    <col min="5885" max="5885" width="5.28515625" style="338" customWidth="1"/>
    <col min="5886" max="5886" width="4.42578125" style="338" customWidth="1"/>
    <col min="5887" max="5888" width="4" style="338" customWidth="1"/>
    <col min="5889" max="5889" width="5.85546875" style="338" customWidth="1"/>
    <col min="5890" max="5890" width="4" style="338" customWidth="1"/>
    <col min="5891" max="5891" width="7.42578125" style="338" customWidth="1"/>
    <col min="5892" max="5892" width="5.28515625" style="338" customWidth="1"/>
    <col min="5893" max="5893" width="10.85546875" style="338" customWidth="1"/>
    <col min="5894" max="5895" width="10.28515625" style="338" customWidth="1"/>
    <col min="5896" max="5896" width="9.140625" style="338" customWidth="1"/>
    <col min="5897" max="5897" width="8" style="338" customWidth="1"/>
    <col min="5898" max="6105" width="9.140625" style="338" customWidth="1"/>
    <col min="6106" max="6106" width="4.140625" style="338" customWidth="1"/>
    <col min="6107" max="6107" width="23.140625" style="338" customWidth="1"/>
    <col min="6108" max="6108" width="9.140625" style="338"/>
    <col min="6109" max="6109" width="4.140625" style="338" customWidth="1"/>
    <col min="6110" max="6110" width="23.140625" style="338" customWidth="1"/>
    <col min="6111" max="6111" width="4" style="338" customWidth="1"/>
    <col min="6112" max="6112" width="3.7109375" style="338" customWidth="1"/>
    <col min="6113" max="6113" width="4" style="338" customWidth="1"/>
    <col min="6114" max="6114" width="7.85546875" style="338" customWidth="1"/>
    <col min="6115" max="6115" width="4.5703125" style="338" customWidth="1"/>
    <col min="6116" max="6116" width="4.140625" style="338" customWidth="1"/>
    <col min="6117" max="6118" width="3.85546875" style="338" customWidth="1"/>
    <col min="6119" max="6120" width="4" style="338" customWidth="1"/>
    <col min="6121" max="6121" width="5.28515625" style="338" customWidth="1"/>
    <col min="6122" max="6123" width="4" style="338" customWidth="1"/>
    <col min="6124" max="6124" width="5" style="338" customWidth="1"/>
    <col min="6125" max="6125" width="4.28515625" style="338" customWidth="1"/>
    <col min="6126" max="6126" width="4" style="338" customWidth="1"/>
    <col min="6127" max="6127" width="3.85546875" style="338" customWidth="1"/>
    <col min="6128" max="6128" width="5.7109375" style="338" customWidth="1"/>
    <col min="6129" max="6129" width="5.140625" style="338" customWidth="1"/>
    <col min="6130" max="6130" width="5.7109375" style="338" customWidth="1"/>
    <col min="6131" max="6131" width="4.42578125" style="338" customWidth="1"/>
    <col min="6132" max="6133" width="4" style="338" customWidth="1"/>
    <col min="6134" max="6134" width="7.85546875" style="338" customWidth="1"/>
    <col min="6135" max="6135" width="5.7109375" style="338" customWidth="1"/>
    <col min="6136" max="6136" width="5.42578125" style="338" customWidth="1"/>
    <col min="6137" max="6137" width="4.42578125" style="338" customWidth="1"/>
    <col min="6138" max="6138" width="6.5703125" style="338" customWidth="1"/>
    <col min="6139" max="6139" width="10.28515625" style="338" customWidth="1"/>
    <col min="6140" max="6140" width="4.7109375" style="338" customWidth="1"/>
    <col min="6141" max="6141" width="5.28515625" style="338" customWidth="1"/>
    <col min="6142" max="6142" width="4.42578125" style="338" customWidth="1"/>
    <col min="6143" max="6144" width="4" style="338" customWidth="1"/>
    <col min="6145" max="6145" width="5.85546875" style="338" customWidth="1"/>
    <col min="6146" max="6146" width="4" style="338" customWidth="1"/>
    <col min="6147" max="6147" width="7.42578125" style="338" customWidth="1"/>
    <col min="6148" max="6148" width="5.28515625" style="338" customWidth="1"/>
    <col min="6149" max="6149" width="10.85546875" style="338" customWidth="1"/>
    <col min="6150" max="6151" width="10.28515625" style="338" customWidth="1"/>
    <col min="6152" max="6152" width="9.140625" style="338" customWidth="1"/>
    <col min="6153" max="6153" width="8" style="338" customWidth="1"/>
    <col min="6154" max="6361" width="9.140625" style="338" customWidth="1"/>
    <col min="6362" max="6362" width="4.140625" style="338" customWidth="1"/>
    <col min="6363" max="6363" width="23.140625" style="338" customWidth="1"/>
    <col min="6364" max="6364" width="9.140625" style="338"/>
    <col min="6365" max="6365" width="4.140625" style="338" customWidth="1"/>
    <col min="6366" max="6366" width="23.140625" style="338" customWidth="1"/>
    <col min="6367" max="6367" width="4" style="338" customWidth="1"/>
    <col min="6368" max="6368" width="3.7109375" style="338" customWidth="1"/>
    <col min="6369" max="6369" width="4" style="338" customWidth="1"/>
    <col min="6370" max="6370" width="7.85546875" style="338" customWidth="1"/>
    <col min="6371" max="6371" width="4.5703125" style="338" customWidth="1"/>
    <col min="6372" max="6372" width="4.140625" style="338" customWidth="1"/>
    <col min="6373" max="6374" width="3.85546875" style="338" customWidth="1"/>
    <col min="6375" max="6376" width="4" style="338" customWidth="1"/>
    <col min="6377" max="6377" width="5.28515625" style="338" customWidth="1"/>
    <col min="6378" max="6379" width="4" style="338" customWidth="1"/>
    <col min="6380" max="6380" width="5" style="338" customWidth="1"/>
    <col min="6381" max="6381" width="4.28515625" style="338" customWidth="1"/>
    <col min="6382" max="6382" width="4" style="338" customWidth="1"/>
    <col min="6383" max="6383" width="3.85546875" style="338" customWidth="1"/>
    <col min="6384" max="6384" width="5.7109375" style="338" customWidth="1"/>
    <col min="6385" max="6385" width="5.140625" style="338" customWidth="1"/>
    <col min="6386" max="6386" width="5.7109375" style="338" customWidth="1"/>
    <col min="6387" max="6387" width="4.42578125" style="338" customWidth="1"/>
    <col min="6388" max="6389" width="4" style="338" customWidth="1"/>
    <col min="6390" max="6390" width="7.85546875" style="338" customWidth="1"/>
    <col min="6391" max="6391" width="5.7109375" style="338" customWidth="1"/>
    <col min="6392" max="6392" width="5.42578125" style="338" customWidth="1"/>
    <col min="6393" max="6393" width="4.42578125" style="338" customWidth="1"/>
    <col min="6394" max="6394" width="6.5703125" style="338" customWidth="1"/>
    <col min="6395" max="6395" width="10.28515625" style="338" customWidth="1"/>
    <col min="6396" max="6396" width="4.7109375" style="338" customWidth="1"/>
    <col min="6397" max="6397" width="5.28515625" style="338" customWidth="1"/>
    <col min="6398" max="6398" width="4.42578125" style="338" customWidth="1"/>
    <col min="6399" max="6400" width="4" style="338" customWidth="1"/>
    <col min="6401" max="6401" width="5.85546875" style="338" customWidth="1"/>
    <col min="6402" max="6402" width="4" style="338" customWidth="1"/>
    <col min="6403" max="6403" width="7.42578125" style="338" customWidth="1"/>
    <col min="6404" max="6404" width="5.28515625" style="338" customWidth="1"/>
    <col min="6405" max="6405" width="10.85546875" style="338" customWidth="1"/>
    <col min="6406" max="6407" width="10.28515625" style="338" customWidth="1"/>
    <col min="6408" max="6408" width="9.140625" style="338" customWidth="1"/>
    <col min="6409" max="6409" width="8" style="338" customWidth="1"/>
    <col min="6410" max="6617" width="9.140625" style="338" customWidth="1"/>
    <col min="6618" max="6618" width="4.140625" style="338" customWidth="1"/>
    <col min="6619" max="6619" width="23.140625" style="338" customWidth="1"/>
    <col min="6620" max="6620" width="9.140625" style="338"/>
    <col min="6621" max="6621" width="4.140625" style="338" customWidth="1"/>
    <col min="6622" max="6622" width="23.140625" style="338" customWidth="1"/>
    <col min="6623" max="6623" width="4" style="338" customWidth="1"/>
    <col min="6624" max="6624" width="3.7109375" style="338" customWidth="1"/>
    <col min="6625" max="6625" width="4" style="338" customWidth="1"/>
    <col min="6626" max="6626" width="7.85546875" style="338" customWidth="1"/>
    <col min="6627" max="6627" width="4.5703125" style="338" customWidth="1"/>
    <col min="6628" max="6628" width="4.140625" style="338" customWidth="1"/>
    <col min="6629" max="6630" width="3.85546875" style="338" customWidth="1"/>
    <col min="6631" max="6632" width="4" style="338" customWidth="1"/>
    <col min="6633" max="6633" width="5.28515625" style="338" customWidth="1"/>
    <col min="6634" max="6635" width="4" style="338" customWidth="1"/>
    <col min="6636" max="6636" width="5" style="338" customWidth="1"/>
    <col min="6637" max="6637" width="4.28515625" style="338" customWidth="1"/>
    <col min="6638" max="6638" width="4" style="338" customWidth="1"/>
    <col min="6639" max="6639" width="3.85546875" style="338" customWidth="1"/>
    <col min="6640" max="6640" width="5.7109375" style="338" customWidth="1"/>
    <col min="6641" max="6641" width="5.140625" style="338" customWidth="1"/>
    <col min="6642" max="6642" width="5.7109375" style="338" customWidth="1"/>
    <col min="6643" max="6643" width="4.42578125" style="338" customWidth="1"/>
    <col min="6644" max="6645" width="4" style="338" customWidth="1"/>
    <col min="6646" max="6646" width="7.85546875" style="338" customWidth="1"/>
    <col min="6647" max="6647" width="5.7109375" style="338" customWidth="1"/>
    <col min="6648" max="6648" width="5.42578125" style="338" customWidth="1"/>
    <col min="6649" max="6649" width="4.42578125" style="338" customWidth="1"/>
    <col min="6650" max="6650" width="6.5703125" style="338" customWidth="1"/>
    <col min="6651" max="6651" width="10.28515625" style="338" customWidth="1"/>
    <col min="6652" max="6652" width="4.7109375" style="338" customWidth="1"/>
    <col min="6653" max="6653" width="5.28515625" style="338" customWidth="1"/>
    <col min="6654" max="6654" width="4.42578125" style="338" customWidth="1"/>
    <col min="6655" max="6656" width="4" style="338" customWidth="1"/>
    <col min="6657" max="6657" width="5.85546875" style="338" customWidth="1"/>
    <col min="6658" max="6658" width="4" style="338" customWidth="1"/>
    <col min="6659" max="6659" width="7.42578125" style="338" customWidth="1"/>
    <col min="6660" max="6660" width="5.28515625" style="338" customWidth="1"/>
    <col min="6661" max="6661" width="10.85546875" style="338" customWidth="1"/>
    <col min="6662" max="6663" width="10.28515625" style="338" customWidth="1"/>
    <col min="6664" max="6664" width="9.140625" style="338" customWidth="1"/>
    <col min="6665" max="6665" width="8" style="338" customWidth="1"/>
    <col min="6666" max="6873" width="9.140625" style="338" customWidth="1"/>
    <col min="6874" max="6874" width="4.140625" style="338" customWidth="1"/>
    <col min="6875" max="6875" width="23.140625" style="338" customWidth="1"/>
    <col min="6876" max="6876" width="9.140625" style="338"/>
    <col min="6877" max="6877" width="4.140625" style="338" customWidth="1"/>
    <col min="6878" max="6878" width="23.140625" style="338" customWidth="1"/>
    <col min="6879" max="6879" width="4" style="338" customWidth="1"/>
    <col min="6880" max="6880" width="3.7109375" style="338" customWidth="1"/>
    <col min="6881" max="6881" width="4" style="338" customWidth="1"/>
    <col min="6882" max="6882" width="7.85546875" style="338" customWidth="1"/>
    <col min="6883" max="6883" width="4.5703125" style="338" customWidth="1"/>
    <col min="6884" max="6884" width="4.140625" style="338" customWidth="1"/>
    <col min="6885" max="6886" width="3.85546875" style="338" customWidth="1"/>
    <col min="6887" max="6888" width="4" style="338" customWidth="1"/>
    <col min="6889" max="6889" width="5.28515625" style="338" customWidth="1"/>
    <col min="6890" max="6891" width="4" style="338" customWidth="1"/>
    <col min="6892" max="6892" width="5" style="338" customWidth="1"/>
    <col min="6893" max="6893" width="4.28515625" style="338" customWidth="1"/>
    <col min="6894" max="6894" width="4" style="338" customWidth="1"/>
    <col min="6895" max="6895" width="3.85546875" style="338" customWidth="1"/>
    <col min="6896" max="6896" width="5.7109375" style="338" customWidth="1"/>
    <col min="6897" max="6897" width="5.140625" style="338" customWidth="1"/>
    <col min="6898" max="6898" width="5.7109375" style="338" customWidth="1"/>
    <col min="6899" max="6899" width="4.42578125" style="338" customWidth="1"/>
    <col min="6900" max="6901" width="4" style="338" customWidth="1"/>
    <col min="6902" max="6902" width="7.85546875" style="338" customWidth="1"/>
    <col min="6903" max="6903" width="5.7109375" style="338" customWidth="1"/>
    <col min="6904" max="6904" width="5.42578125" style="338" customWidth="1"/>
    <col min="6905" max="6905" width="4.42578125" style="338" customWidth="1"/>
    <col min="6906" max="6906" width="6.5703125" style="338" customWidth="1"/>
    <col min="6907" max="6907" width="10.28515625" style="338" customWidth="1"/>
    <col min="6908" max="6908" width="4.7109375" style="338" customWidth="1"/>
    <col min="6909" max="6909" width="5.28515625" style="338" customWidth="1"/>
    <col min="6910" max="6910" width="4.42578125" style="338" customWidth="1"/>
    <col min="6911" max="6912" width="4" style="338" customWidth="1"/>
    <col min="6913" max="6913" width="5.85546875" style="338" customWidth="1"/>
    <col min="6914" max="6914" width="4" style="338" customWidth="1"/>
    <col min="6915" max="6915" width="7.42578125" style="338" customWidth="1"/>
    <col min="6916" max="6916" width="5.28515625" style="338" customWidth="1"/>
    <col min="6917" max="6917" width="10.85546875" style="338" customWidth="1"/>
    <col min="6918" max="6919" width="10.28515625" style="338" customWidth="1"/>
    <col min="6920" max="6920" width="9.140625" style="338" customWidth="1"/>
    <col min="6921" max="6921" width="8" style="338" customWidth="1"/>
    <col min="6922" max="7129" width="9.140625" style="338" customWidth="1"/>
    <col min="7130" max="7130" width="4.140625" style="338" customWidth="1"/>
    <col min="7131" max="7131" width="23.140625" style="338" customWidth="1"/>
    <col min="7132" max="7132" width="9.140625" style="338"/>
    <col min="7133" max="7133" width="4.140625" style="338" customWidth="1"/>
    <col min="7134" max="7134" width="23.140625" style="338" customWidth="1"/>
    <col min="7135" max="7135" width="4" style="338" customWidth="1"/>
    <col min="7136" max="7136" width="3.7109375" style="338" customWidth="1"/>
    <col min="7137" max="7137" width="4" style="338" customWidth="1"/>
    <col min="7138" max="7138" width="7.85546875" style="338" customWidth="1"/>
    <col min="7139" max="7139" width="4.5703125" style="338" customWidth="1"/>
    <col min="7140" max="7140" width="4.140625" style="338" customWidth="1"/>
    <col min="7141" max="7142" width="3.85546875" style="338" customWidth="1"/>
    <col min="7143" max="7144" width="4" style="338" customWidth="1"/>
    <col min="7145" max="7145" width="5.28515625" style="338" customWidth="1"/>
    <col min="7146" max="7147" width="4" style="338" customWidth="1"/>
    <col min="7148" max="7148" width="5" style="338" customWidth="1"/>
    <col min="7149" max="7149" width="4.28515625" style="338" customWidth="1"/>
    <col min="7150" max="7150" width="4" style="338" customWidth="1"/>
    <col min="7151" max="7151" width="3.85546875" style="338" customWidth="1"/>
    <col min="7152" max="7152" width="5.7109375" style="338" customWidth="1"/>
    <col min="7153" max="7153" width="5.140625" style="338" customWidth="1"/>
    <col min="7154" max="7154" width="5.7109375" style="338" customWidth="1"/>
    <col min="7155" max="7155" width="4.42578125" style="338" customWidth="1"/>
    <col min="7156" max="7157" width="4" style="338" customWidth="1"/>
    <col min="7158" max="7158" width="7.85546875" style="338" customWidth="1"/>
    <col min="7159" max="7159" width="5.7109375" style="338" customWidth="1"/>
    <col min="7160" max="7160" width="5.42578125" style="338" customWidth="1"/>
    <col min="7161" max="7161" width="4.42578125" style="338" customWidth="1"/>
    <col min="7162" max="7162" width="6.5703125" style="338" customWidth="1"/>
    <col min="7163" max="7163" width="10.28515625" style="338" customWidth="1"/>
    <col min="7164" max="7164" width="4.7109375" style="338" customWidth="1"/>
    <col min="7165" max="7165" width="5.28515625" style="338" customWidth="1"/>
    <col min="7166" max="7166" width="4.42578125" style="338" customWidth="1"/>
    <col min="7167" max="7168" width="4" style="338" customWidth="1"/>
    <col min="7169" max="7169" width="5.85546875" style="338" customWidth="1"/>
    <col min="7170" max="7170" width="4" style="338" customWidth="1"/>
    <col min="7171" max="7171" width="7.42578125" style="338" customWidth="1"/>
    <col min="7172" max="7172" width="5.28515625" style="338" customWidth="1"/>
    <col min="7173" max="7173" width="10.85546875" style="338" customWidth="1"/>
    <col min="7174" max="7175" width="10.28515625" style="338" customWidth="1"/>
    <col min="7176" max="7176" width="9.140625" style="338" customWidth="1"/>
    <col min="7177" max="7177" width="8" style="338" customWidth="1"/>
    <col min="7178" max="7385" width="9.140625" style="338" customWidth="1"/>
    <col min="7386" max="7386" width="4.140625" style="338" customWidth="1"/>
    <col min="7387" max="7387" width="23.140625" style="338" customWidth="1"/>
    <col min="7388" max="7388" width="9.140625" style="338"/>
    <col min="7389" max="7389" width="4.140625" style="338" customWidth="1"/>
    <col min="7390" max="7390" width="23.140625" style="338" customWidth="1"/>
    <col min="7391" max="7391" width="4" style="338" customWidth="1"/>
    <col min="7392" max="7392" width="3.7109375" style="338" customWidth="1"/>
    <col min="7393" max="7393" width="4" style="338" customWidth="1"/>
    <col min="7394" max="7394" width="7.85546875" style="338" customWidth="1"/>
    <col min="7395" max="7395" width="4.5703125" style="338" customWidth="1"/>
    <col min="7396" max="7396" width="4.140625" style="338" customWidth="1"/>
    <col min="7397" max="7398" width="3.85546875" style="338" customWidth="1"/>
    <col min="7399" max="7400" width="4" style="338" customWidth="1"/>
    <col min="7401" max="7401" width="5.28515625" style="338" customWidth="1"/>
    <col min="7402" max="7403" width="4" style="338" customWidth="1"/>
    <col min="7404" max="7404" width="5" style="338" customWidth="1"/>
    <col min="7405" max="7405" width="4.28515625" style="338" customWidth="1"/>
    <col min="7406" max="7406" width="4" style="338" customWidth="1"/>
    <col min="7407" max="7407" width="3.85546875" style="338" customWidth="1"/>
    <col min="7408" max="7408" width="5.7109375" style="338" customWidth="1"/>
    <col min="7409" max="7409" width="5.140625" style="338" customWidth="1"/>
    <col min="7410" max="7410" width="5.7109375" style="338" customWidth="1"/>
    <col min="7411" max="7411" width="4.42578125" style="338" customWidth="1"/>
    <col min="7412" max="7413" width="4" style="338" customWidth="1"/>
    <col min="7414" max="7414" width="7.85546875" style="338" customWidth="1"/>
    <col min="7415" max="7415" width="5.7109375" style="338" customWidth="1"/>
    <col min="7416" max="7416" width="5.42578125" style="338" customWidth="1"/>
    <col min="7417" max="7417" width="4.42578125" style="338" customWidth="1"/>
    <col min="7418" max="7418" width="6.5703125" style="338" customWidth="1"/>
    <col min="7419" max="7419" width="10.28515625" style="338" customWidth="1"/>
    <col min="7420" max="7420" width="4.7109375" style="338" customWidth="1"/>
    <col min="7421" max="7421" width="5.28515625" style="338" customWidth="1"/>
    <col min="7422" max="7422" width="4.42578125" style="338" customWidth="1"/>
    <col min="7423" max="7424" width="4" style="338" customWidth="1"/>
    <col min="7425" max="7425" width="5.85546875" style="338" customWidth="1"/>
    <col min="7426" max="7426" width="4" style="338" customWidth="1"/>
    <col min="7427" max="7427" width="7.42578125" style="338" customWidth="1"/>
    <col min="7428" max="7428" width="5.28515625" style="338" customWidth="1"/>
    <col min="7429" max="7429" width="10.85546875" style="338" customWidth="1"/>
    <col min="7430" max="7431" width="10.28515625" style="338" customWidth="1"/>
    <col min="7432" max="7432" width="9.140625" style="338" customWidth="1"/>
    <col min="7433" max="7433" width="8" style="338" customWidth="1"/>
    <col min="7434" max="7641" width="9.140625" style="338" customWidth="1"/>
    <col min="7642" max="7642" width="4.140625" style="338" customWidth="1"/>
    <col min="7643" max="7643" width="23.140625" style="338" customWidth="1"/>
    <col min="7644" max="7644" width="9.140625" style="338"/>
    <col min="7645" max="7645" width="4.140625" style="338" customWidth="1"/>
    <col min="7646" max="7646" width="23.140625" style="338" customWidth="1"/>
    <col min="7647" max="7647" width="4" style="338" customWidth="1"/>
    <col min="7648" max="7648" width="3.7109375" style="338" customWidth="1"/>
    <col min="7649" max="7649" width="4" style="338" customWidth="1"/>
    <col min="7650" max="7650" width="7.85546875" style="338" customWidth="1"/>
    <col min="7651" max="7651" width="4.5703125" style="338" customWidth="1"/>
    <col min="7652" max="7652" width="4.140625" style="338" customWidth="1"/>
    <col min="7653" max="7654" width="3.85546875" style="338" customWidth="1"/>
    <col min="7655" max="7656" width="4" style="338" customWidth="1"/>
    <col min="7657" max="7657" width="5.28515625" style="338" customWidth="1"/>
    <col min="7658" max="7659" width="4" style="338" customWidth="1"/>
    <col min="7660" max="7660" width="5" style="338" customWidth="1"/>
    <col min="7661" max="7661" width="4.28515625" style="338" customWidth="1"/>
    <col min="7662" max="7662" width="4" style="338" customWidth="1"/>
    <col min="7663" max="7663" width="3.85546875" style="338" customWidth="1"/>
    <col min="7664" max="7664" width="5.7109375" style="338" customWidth="1"/>
    <col min="7665" max="7665" width="5.140625" style="338" customWidth="1"/>
    <col min="7666" max="7666" width="5.7109375" style="338" customWidth="1"/>
    <col min="7667" max="7667" width="4.42578125" style="338" customWidth="1"/>
    <col min="7668" max="7669" width="4" style="338" customWidth="1"/>
    <col min="7670" max="7670" width="7.85546875" style="338" customWidth="1"/>
    <col min="7671" max="7671" width="5.7109375" style="338" customWidth="1"/>
    <col min="7672" max="7672" width="5.42578125" style="338" customWidth="1"/>
    <col min="7673" max="7673" width="4.42578125" style="338" customWidth="1"/>
    <col min="7674" max="7674" width="6.5703125" style="338" customWidth="1"/>
    <col min="7675" max="7675" width="10.28515625" style="338" customWidth="1"/>
    <col min="7676" max="7676" width="4.7109375" style="338" customWidth="1"/>
    <col min="7677" max="7677" width="5.28515625" style="338" customWidth="1"/>
    <col min="7678" max="7678" width="4.42578125" style="338" customWidth="1"/>
    <col min="7679" max="7680" width="4" style="338" customWidth="1"/>
    <col min="7681" max="7681" width="5.85546875" style="338" customWidth="1"/>
    <col min="7682" max="7682" width="4" style="338" customWidth="1"/>
    <col min="7683" max="7683" width="7.42578125" style="338" customWidth="1"/>
    <col min="7684" max="7684" width="5.28515625" style="338" customWidth="1"/>
    <col min="7685" max="7685" width="10.85546875" style="338" customWidth="1"/>
    <col min="7686" max="7687" width="10.28515625" style="338" customWidth="1"/>
    <col min="7688" max="7688" width="9.140625" style="338" customWidth="1"/>
    <col min="7689" max="7689" width="8" style="338" customWidth="1"/>
    <col min="7690" max="7897" width="9.140625" style="338" customWidth="1"/>
    <col min="7898" max="7898" width="4.140625" style="338" customWidth="1"/>
    <col min="7899" max="7899" width="23.140625" style="338" customWidth="1"/>
    <col min="7900" max="7900" width="9.140625" style="338"/>
    <col min="7901" max="7901" width="4.140625" style="338" customWidth="1"/>
    <col min="7902" max="7902" width="23.140625" style="338" customWidth="1"/>
    <col min="7903" max="7903" width="4" style="338" customWidth="1"/>
    <col min="7904" max="7904" width="3.7109375" style="338" customWidth="1"/>
    <col min="7905" max="7905" width="4" style="338" customWidth="1"/>
    <col min="7906" max="7906" width="7.85546875" style="338" customWidth="1"/>
    <col min="7907" max="7907" width="4.5703125" style="338" customWidth="1"/>
    <col min="7908" max="7908" width="4.140625" style="338" customWidth="1"/>
    <col min="7909" max="7910" width="3.85546875" style="338" customWidth="1"/>
    <col min="7911" max="7912" width="4" style="338" customWidth="1"/>
    <col min="7913" max="7913" width="5.28515625" style="338" customWidth="1"/>
    <col min="7914" max="7915" width="4" style="338" customWidth="1"/>
    <col min="7916" max="7916" width="5" style="338" customWidth="1"/>
    <col min="7917" max="7917" width="4.28515625" style="338" customWidth="1"/>
    <col min="7918" max="7918" width="4" style="338" customWidth="1"/>
    <col min="7919" max="7919" width="3.85546875" style="338" customWidth="1"/>
    <col min="7920" max="7920" width="5.7109375" style="338" customWidth="1"/>
    <col min="7921" max="7921" width="5.140625" style="338" customWidth="1"/>
    <col min="7922" max="7922" width="5.7109375" style="338" customWidth="1"/>
    <col min="7923" max="7923" width="4.42578125" style="338" customWidth="1"/>
    <col min="7924" max="7925" width="4" style="338" customWidth="1"/>
    <col min="7926" max="7926" width="7.85546875" style="338" customWidth="1"/>
    <col min="7927" max="7927" width="5.7109375" style="338" customWidth="1"/>
    <col min="7928" max="7928" width="5.42578125" style="338" customWidth="1"/>
    <col min="7929" max="7929" width="4.42578125" style="338" customWidth="1"/>
    <col min="7930" max="7930" width="6.5703125" style="338" customWidth="1"/>
    <col min="7931" max="7931" width="10.28515625" style="338" customWidth="1"/>
    <col min="7932" max="7932" width="4.7109375" style="338" customWidth="1"/>
    <col min="7933" max="7933" width="5.28515625" style="338" customWidth="1"/>
    <col min="7934" max="7934" width="4.42578125" style="338" customWidth="1"/>
    <col min="7935" max="7936" width="4" style="338" customWidth="1"/>
    <col min="7937" max="7937" width="5.85546875" style="338" customWidth="1"/>
    <col min="7938" max="7938" width="4" style="338" customWidth="1"/>
    <col min="7939" max="7939" width="7.42578125" style="338" customWidth="1"/>
    <col min="7940" max="7940" width="5.28515625" style="338" customWidth="1"/>
    <col min="7941" max="7941" width="10.85546875" style="338" customWidth="1"/>
    <col min="7942" max="7943" width="10.28515625" style="338" customWidth="1"/>
    <col min="7944" max="7944" width="9.140625" style="338" customWidth="1"/>
    <col min="7945" max="7945" width="8" style="338" customWidth="1"/>
    <col min="7946" max="8153" width="9.140625" style="338" customWidth="1"/>
    <col min="8154" max="8154" width="4.140625" style="338" customWidth="1"/>
    <col min="8155" max="8155" width="23.140625" style="338" customWidth="1"/>
    <col min="8156" max="8156" width="9.140625" style="338"/>
    <col min="8157" max="8157" width="4.140625" style="338" customWidth="1"/>
    <col min="8158" max="8158" width="23.140625" style="338" customWidth="1"/>
    <col min="8159" max="8159" width="4" style="338" customWidth="1"/>
    <col min="8160" max="8160" width="3.7109375" style="338" customWidth="1"/>
    <col min="8161" max="8161" width="4" style="338" customWidth="1"/>
    <col min="8162" max="8162" width="7.85546875" style="338" customWidth="1"/>
    <col min="8163" max="8163" width="4.5703125" style="338" customWidth="1"/>
    <col min="8164" max="8164" width="4.140625" style="338" customWidth="1"/>
    <col min="8165" max="8166" width="3.85546875" style="338" customWidth="1"/>
    <col min="8167" max="8168" width="4" style="338" customWidth="1"/>
    <col min="8169" max="8169" width="5.28515625" style="338" customWidth="1"/>
    <col min="8170" max="8171" width="4" style="338" customWidth="1"/>
    <col min="8172" max="8172" width="5" style="338" customWidth="1"/>
    <col min="8173" max="8173" width="4.28515625" style="338" customWidth="1"/>
    <col min="8174" max="8174" width="4" style="338" customWidth="1"/>
    <col min="8175" max="8175" width="3.85546875" style="338" customWidth="1"/>
    <col min="8176" max="8176" width="5.7109375" style="338" customWidth="1"/>
    <col min="8177" max="8177" width="5.140625" style="338" customWidth="1"/>
    <col min="8178" max="8178" width="5.7109375" style="338" customWidth="1"/>
    <col min="8179" max="8179" width="4.42578125" style="338" customWidth="1"/>
    <col min="8180" max="8181" width="4" style="338" customWidth="1"/>
    <col min="8182" max="8182" width="7.85546875" style="338" customWidth="1"/>
    <col min="8183" max="8183" width="5.7109375" style="338" customWidth="1"/>
    <col min="8184" max="8184" width="5.42578125" style="338" customWidth="1"/>
    <col min="8185" max="8185" width="4.42578125" style="338" customWidth="1"/>
    <col min="8186" max="8186" width="6.5703125" style="338" customWidth="1"/>
    <col min="8187" max="8187" width="10.28515625" style="338" customWidth="1"/>
    <col min="8188" max="8188" width="4.7109375" style="338" customWidth="1"/>
    <col min="8189" max="8189" width="5.28515625" style="338" customWidth="1"/>
    <col min="8190" max="8190" width="4.42578125" style="338" customWidth="1"/>
    <col min="8191" max="8192" width="4" style="338" customWidth="1"/>
    <col min="8193" max="8193" width="5.85546875" style="338" customWidth="1"/>
    <col min="8194" max="8194" width="4" style="338" customWidth="1"/>
    <col min="8195" max="8195" width="7.42578125" style="338" customWidth="1"/>
    <col min="8196" max="8196" width="5.28515625" style="338" customWidth="1"/>
    <col min="8197" max="8197" width="10.85546875" style="338" customWidth="1"/>
    <col min="8198" max="8199" width="10.28515625" style="338" customWidth="1"/>
    <col min="8200" max="8200" width="9.140625" style="338" customWidth="1"/>
    <col min="8201" max="8201" width="8" style="338" customWidth="1"/>
    <col min="8202" max="8409" width="9.140625" style="338" customWidth="1"/>
    <col min="8410" max="8410" width="4.140625" style="338" customWidth="1"/>
    <col min="8411" max="8411" width="23.140625" style="338" customWidth="1"/>
    <col min="8412" max="8412" width="9.140625" style="338"/>
    <col min="8413" max="8413" width="4.140625" style="338" customWidth="1"/>
    <col min="8414" max="8414" width="23.140625" style="338" customWidth="1"/>
    <col min="8415" max="8415" width="4" style="338" customWidth="1"/>
    <col min="8416" max="8416" width="3.7109375" style="338" customWidth="1"/>
    <col min="8417" max="8417" width="4" style="338" customWidth="1"/>
    <col min="8418" max="8418" width="7.85546875" style="338" customWidth="1"/>
    <col min="8419" max="8419" width="4.5703125" style="338" customWidth="1"/>
    <col min="8420" max="8420" width="4.140625" style="338" customWidth="1"/>
    <col min="8421" max="8422" width="3.85546875" style="338" customWidth="1"/>
    <col min="8423" max="8424" width="4" style="338" customWidth="1"/>
    <col min="8425" max="8425" width="5.28515625" style="338" customWidth="1"/>
    <col min="8426" max="8427" width="4" style="338" customWidth="1"/>
    <col min="8428" max="8428" width="5" style="338" customWidth="1"/>
    <col min="8429" max="8429" width="4.28515625" style="338" customWidth="1"/>
    <col min="8430" max="8430" width="4" style="338" customWidth="1"/>
    <col min="8431" max="8431" width="3.85546875" style="338" customWidth="1"/>
    <col min="8432" max="8432" width="5.7109375" style="338" customWidth="1"/>
    <col min="8433" max="8433" width="5.140625" style="338" customWidth="1"/>
    <col min="8434" max="8434" width="5.7109375" style="338" customWidth="1"/>
    <col min="8435" max="8435" width="4.42578125" style="338" customWidth="1"/>
    <col min="8436" max="8437" width="4" style="338" customWidth="1"/>
    <col min="8438" max="8438" width="7.85546875" style="338" customWidth="1"/>
    <col min="8439" max="8439" width="5.7109375" style="338" customWidth="1"/>
    <col min="8440" max="8440" width="5.42578125" style="338" customWidth="1"/>
    <col min="8441" max="8441" width="4.42578125" style="338" customWidth="1"/>
    <col min="8442" max="8442" width="6.5703125" style="338" customWidth="1"/>
    <col min="8443" max="8443" width="10.28515625" style="338" customWidth="1"/>
    <col min="8444" max="8444" width="4.7109375" style="338" customWidth="1"/>
    <col min="8445" max="8445" width="5.28515625" style="338" customWidth="1"/>
    <col min="8446" max="8446" width="4.42578125" style="338" customWidth="1"/>
    <col min="8447" max="8448" width="4" style="338" customWidth="1"/>
    <col min="8449" max="8449" width="5.85546875" style="338" customWidth="1"/>
    <col min="8450" max="8450" width="4" style="338" customWidth="1"/>
    <col min="8451" max="8451" width="7.42578125" style="338" customWidth="1"/>
    <col min="8452" max="8452" width="5.28515625" style="338" customWidth="1"/>
    <col min="8453" max="8453" width="10.85546875" style="338" customWidth="1"/>
    <col min="8454" max="8455" width="10.28515625" style="338" customWidth="1"/>
    <col min="8456" max="8456" width="9.140625" style="338" customWidth="1"/>
    <col min="8457" max="8457" width="8" style="338" customWidth="1"/>
    <col min="8458" max="8665" width="9.140625" style="338" customWidth="1"/>
    <col min="8666" max="8666" width="4.140625" style="338" customWidth="1"/>
    <col min="8667" max="8667" width="23.140625" style="338" customWidth="1"/>
    <col min="8668" max="8668" width="9.140625" style="338"/>
    <col min="8669" max="8669" width="4.140625" style="338" customWidth="1"/>
    <col min="8670" max="8670" width="23.140625" style="338" customWidth="1"/>
    <col min="8671" max="8671" width="4" style="338" customWidth="1"/>
    <col min="8672" max="8672" width="3.7109375" style="338" customWidth="1"/>
    <col min="8673" max="8673" width="4" style="338" customWidth="1"/>
    <col min="8674" max="8674" width="7.85546875" style="338" customWidth="1"/>
    <col min="8675" max="8675" width="4.5703125" style="338" customWidth="1"/>
    <col min="8676" max="8676" width="4.140625" style="338" customWidth="1"/>
    <col min="8677" max="8678" width="3.85546875" style="338" customWidth="1"/>
    <col min="8679" max="8680" width="4" style="338" customWidth="1"/>
    <col min="8681" max="8681" width="5.28515625" style="338" customWidth="1"/>
    <col min="8682" max="8683" width="4" style="338" customWidth="1"/>
    <col min="8684" max="8684" width="5" style="338" customWidth="1"/>
    <col min="8685" max="8685" width="4.28515625" style="338" customWidth="1"/>
    <col min="8686" max="8686" width="4" style="338" customWidth="1"/>
    <col min="8687" max="8687" width="3.85546875" style="338" customWidth="1"/>
    <col min="8688" max="8688" width="5.7109375" style="338" customWidth="1"/>
    <col min="8689" max="8689" width="5.140625" style="338" customWidth="1"/>
    <col min="8690" max="8690" width="5.7109375" style="338" customWidth="1"/>
    <col min="8691" max="8691" width="4.42578125" style="338" customWidth="1"/>
    <col min="8692" max="8693" width="4" style="338" customWidth="1"/>
    <col min="8694" max="8694" width="7.85546875" style="338" customWidth="1"/>
    <col min="8695" max="8695" width="5.7109375" style="338" customWidth="1"/>
    <col min="8696" max="8696" width="5.42578125" style="338" customWidth="1"/>
    <col min="8697" max="8697" width="4.42578125" style="338" customWidth="1"/>
    <col min="8698" max="8698" width="6.5703125" style="338" customWidth="1"/>
    <col min="8699" max="8699" width="10.28515625" style="338" customWidth="1"/>
    <col min="8700" max="8700" width="4.7109375" style="338" customWidth="1"/>
    <col min="8701" max="8701" width="5.28515625" style="338" customWidth="1"/>
    <col min="8702" max="8702" width="4.42578125" style="338" customWidth="1"/>
    <col min="8703" max="8704" width="4" style="338" customWidth="1"/>
    <col min="8705" max="8705" width="5.85546875" style="338" customWidth="1"/>
    <col min="8706" max="8706" width="4" style="338" customWidth="1"/>
    <col min="8707" max="8707" width="7.42578125" style="338" customWidth="1"/>
    <col min="8708" max="8708" width="5.28515625" style="338" customWidth="1"/>
    <col min="8709" max="8709" width="10.85546875" style="338" customWidth="1"/>
    <col min="8710" max="8711" width="10.28515625" style="338" customWidth="1"/>
    <col min="8712" max="8712" width="9.140625" style="338" customWidth="1"/>
    <col min="8713" max="8713" width="8" style="338" customWidth="1"/>
    <col min="8714" max="8921" width="9.140625" style="338" customWidth="1"/>
    <col min="8922" max="8922" width="4.140625" style="338" customWidth="1"/>
    <col min="8923" max="8923" width="23.140625" style="338" customWidth="1"/>
    <col min="8924" max="8924" width="9.140625" style="338"/>
    <col min="8925" max="8925" width="4.140625" style="338" customWidth="1"/>
    <col min="8926" max="8926" width="23.140625" style="338" customWidth="1"/>
    <col min="8927" max="8927" width="4" style="338" customWidth="1"/>
    <col min="8928" max="8928" width="3.7109375" style="338" customWidth="1"/>
    <col min="8929" max="8929" width="4" style="338" customWidth="1"/>
    <col min="8930" max="8930" width="7.85546875" style="338" customWidth="1"/>
    <col min="8931" max="8931" width="4.5703125" style="338" customWidth="1"/>
    <col min="8932" max="8932" width="4.140625" style="338" customWidth="1"/>
    <col min="8933" max="8934" width="3.85546875" style="338" customWidth="1"/>
    <col min="8935" max="8936" width="4" style="338" customWidth="1"/>
    <col min="8937" max="8937" width="5.28515625" style="338" customWidth="1"/>
    <col min="8938" max="8939" width="4" style="338" customWidth="1"/>
    <col min="8940" max="8940" width="5" style="338" customWidth="1"/>
    <col min="8941" max="8941" width="4.28515625" style="338" customWidth="1"/>
    <col min="8942" max="8942" width="4" style="338" customWidth="1"/>
    <col min="8943" max="8943" width="3.85546875" style="338" customWidth="1"/>
    <col min="8944" max="8944" width="5.7109375" style="338" customWidth="1"/>
    <col min="8945" max="8945" width="5.140625" style="338" customWidth="1"/>
    <col min="8946" max="8946" width="5.7109375" style="338" customWidth="1"/>
    <col min="8947" max="8947" width="4.42578125" style="338" customWidth="1"/>
    <col min="8948" max="8949" width="4" style="338" customWidth="1"/>
    <col min="8950" max="8950" width="7.85546875" style="338" customWidth="1"/>
    <col min="8951" max="8951" width="5.7109375" style="338" customWidth="1"/>
    <col min="8952" max="8952" width="5.42578125" style="338" customWidth="1"/>
    <col min="8953" max="8953" width="4.42578125" style="338" customWidth="1"/>
    <col min="8954" max="8954" width="6.5703125" style="338" customWidth="1"/>
    <col min="8955" max="8955" width="10.28515625" style="338" customWidth="1"/>
    <col min="8956" max="8956" width="4.7109375" style="338" customWidth="1"/>
    <col min="8957" max="8957" width="5.28515625" style="338" customWidth="1"/>
    <col min="8958" max="8958" width="4.42578125" style="338" customWidth="1"/>
    <col min="8959" max="8960" width="4" style="338" customWidth="1"/>
    <col min="8961" max="8961" width="5.85546875" style="338" customWidth="1"/>
    <col min="8962" max="8962" width="4" style="338" customWidth="1"/>
    <col min="8963" max="8963" width="7.42578125" style="338" customWidth="1"/>
    <col min="8964" max="8964" width="5.28515625" style="338" customWidth="1"/>
    <col min="8965" max="8965" width="10.85546875" style="338" customWidth="1"/>
    <col min="8966" max="8967" width="10.28515625" style="338" customWidth="1"/>
    <col min="8968" max="8968" width="9.140625" style="338" customWidth="1"/>
    <col min="8969" max="8969" width="8" style="338" customWidth="1"/>
    <col min="8970" max="9177" width="9.140625" style="338" customWidth="1"/>
    <col min="9178" max="9178" width="4.140625" style="338" customWidth="1"/>
    <col min="9179" max="9179" width="23.140625" style="338" customWidth="1"/>
    <col min="9180" max="9180" width="9.140625" style="338"/>
    <col min="9181" max="9181" width="4.140625" style="338" customWidth="1"/>
    <col min="9182" max="9182" width="23.140625" style="338" customWidth="1"/>
    <col min="9183" max="9183" width="4" style="338" customWidth="1"/>
    <col min="9184" max="9184" width="3.7109375" style="338" customWidth="1"/>
    <col min="9185" max="9185" width="4" style="338" customWidth="1"/>
    <col min="9186" max="9186" width="7.85546875" style="338" customWidth="1"/>
    <col min="9187" max="9187" width="4.5703125" style="338" customWidth="1"/>
    <col min="9188" max="9188" width="4.140625" style="338" customWidth="1"/>
    <col min="9189" max="9190" width="3.85546875" style="338" customWidth="1"/>
    <col min="9191" max="9192" width="4" style="338" customWidth="1"/>
    <col min="9193" max="9193" width="5.28515625" style="338" customWidth="1"/>
    <col min="9194" max="9195" width="4" style="338" customWidth="1"/>
    <col min="9196" max="9196" width="5" style="338" customWidth="1"/>
    <col min="9197" max="9197" width="4.28515625" style="338" customWidth="1"/>
    <col min="9198" max="9198" width="4" style="338" customWidth="1"/>
    <col min="9199" max="9199" width="3.85546875" style="338" customWidth="1"/>
    <col min="9200" max="9200" width="5.7109375" style="338" customWidth="1"/>
    <col min="9201" max="9201" width="5.140625" style="338" customWidth="1"/>
    <col min="9202" max="9202" width="5.7109375" style="338" customWidth="1"/>
    <col min="9203" max="9203" width="4.42578125" style="338" customWidth="1"/>
    <col min="9204" max="9205" width="4" style="338" customWidth="1"/>
    <col min="9206" max="9206" width="7.85546875" style="338" customWidth="1"/>
    <col min="9207" max="9207" width="5.7109375" style="338" customWidth="1"/>
    <col min="9208" max="9208" width="5.42578125" style="338" customWidth="1"/>
    <col min="9209" max="9209" width="4.42578125" style="338" customWidth="1"/>
    <col min="9210" max="9210" width="6.5703125" style="338" customWidth="1"/>
    <col min="9211" max="9211" width="10.28515625" style="338" customWidth="1"/>
    <col min="9212" max="9212" width="4.7109375" style="338" customWidth="1"/>
    <col min="9213" max="9213" width="5.28515625" style="338" customWidth="1"/>
    <col min="9214" max="9214" width="4.42578125" style="338" customWidth="1"/>
    <col min="9215" max="9216" width="4" style="338" customWidth="1"/>
    <col min="9217" max="9217" width="5.85546875" style="338" customWidth="1"/>
    <col min="9218" max="9218" width="4" style="338" customWidth="1"/>
    <col min="9219" max="9219" width="7.42578125" style="338" customWidth="1"/>
    <col min="9220" max="9220" width="5.28515625" style="338" customWidth="1"/>
    <col min="9221" max="9221" width="10.85546875" style="338" customWidth="1"/>
    <col min="9222" max="9223" width="10.28515625" style="338" customWidth="1"/>
    <col min="9224" max="9224" width="9.140625" style="338" customWidth="1"/>
    <col min="9225" max="9225" width="8" style="338" customWidth="1"/>
    <col min="9226" max="9433" width="9.140625" style="338" customWidth="1"/>
    <col min="9434" max="9434" width="4.140625" style="338" customWidth="1"/>
    <col min="9435" max="9435" width="23.140625" style="338" customWidth="1"/>
    <col min="9436" max="9436" width="9.140625" style="338"/>
    <col min="9437" max="9437" width="4.140625" style="338" customWidth="1"/>
    <col min="9438" max="9438" width="23.140625" style="338" customWidth="1"/>
    <col min="9439" max="9439" width="4" style="338" customWidth="1"/>
    <col min="9440" max="9440" width="3.7109375" style="338" customWidth="1"/>
    <col min="9441" max="9441" width="4" style="338" customWidth="1"/>
    <col min="9442" max="9442" width="7.85546875" style="338" customWidth="1"/>
    <col min="9443" max="9443" width="4.5703125" style="338" customWidth="1"/>
    <col min="9444" max="9444" width="4.140625" style="338" customWidth="1"/>
    <col min="9445" max="9446" width="3.85546875" style="338" customWidth="1"/>
    <col min="9447" max="9448" width="4" style="338" customWidth="1"/>
    <col min="9449" max="9449" width="5.28515625" style="338" customWidth="1"/>
    <col min="9450" max="9451" width="4" style="338" customWidth="1"/>
    <col min="9452" max="9452" width="5" style="338" customWidth="1"/>
    <col min="9453" max="9453" width="4.28515625" style="338" customWidth="1"/>
    <col min="9454" max="9454" width="4" style="338" customWidth="1"/>
    <col min="9455" max="9455" width="3.85546875" style="338" customWidth="1"/>
    <col min="9456" max="9456" width="5.7109375" style="338" customWidth="1"/>
    <col min="9457" max="9457" width="5.140625" style="338" customWidth="1"/>
    <col min="9458" max="9458" width="5.7109375" style="338" customWidth="1"/>
    <col min="9459" max="9459" width="4.42578125" style="338" customWidth="1"/>
    <col min="9460" max="9461" width="4" style="338" customWidth="1"/>
    <col min="9462" max="9462" width="7.85546875" style="338" customWidth="1"/>
    <col min="9463" max="9463" width="5.7109375" style="338" customWidth="1"/>
    <col min="9464" max="9464" width="5.42578125" style="338" customWidth="1"/>
    <col min="9465" max="9465" width="4.42578125" style="338" customWidth="1"/>
    <col min="9466" max="9466" width="6.5703125" style="338" customWidth="1"/>
    <col min="9467" max="9467" width="10.28515625" style="338" customWidth="1"/>
    <col min="9468" max="9468" width="4.7109375" style="338" customWidth="1"/>
    <col min="9469" max="9469" width="5.28515625" style="338" customWidth="1"/>
    <col min="9470" max="9470" width="4.42578125" style="338" customWidth="1"/>
    <col min="9471" max="9472" width="4" style="338" customWidth="1"/>
    <col min="9473" max="9473" width="5.85546875" style="338" customWidth="1"/>
    <col min="9474" max="9474" width="4" style="338" customWidth="1"/>
    <col min="9475" max="9475" width="7.42578125" style="338" customWidth="1"/>
    <col min="9476" max="9476" width="5.28515625" style="338" customWidth="1"/>
    <col min="9477" max="9477" width="10.85546875" style="338" customWidth="1"/>
    <col min="9478" max="9479" width="10.28515625" style="338" customWidth="1"/>
    <col min="9480" max="9480" width="9.140625" style="338" customWidth="1"/>
    <col min="9481" max="9481" width="8" style="338" customWidth="1"/>
    <col min="9482" max="9689" width="9.140625" style="338" customWidth="1"/>
    <col min="9690" max="9690" width="4.140625" style="338" customWidth="1"/>
    <col min="9691" max="9691" width="23.140625" style="338" customWidth="1"/>
    <col min="9692" max="9692" width="9.140625" style="338"/>
    <col min="9693" max="9693" width="4.140625" style="338" customWidth="1"/>
    <col min="9694" max="9694" width="23.140625" style="338" customWidth="1"/>
    <col min="9695" max="9695" width="4" style="338" customWidth="1"/>
    <col min="9696" max="9696" width="3.7109375" style="338" customWidth="1"/>
    <col min="9697" max="9697" width="4" style="338" customWidth="1"/>
    <col min="9698" max="9698" width="7.85546875" style="338" customWidth="1"/>
    <col min="9699" max="9699" width="4.5703125" style="338" customWidth="1"/>
    <col min="9700" max="9700" width="4.140625" style="338" customWidth="1"/>
    <col min="9701" max="9702" width="3.85546875" style="338" customWidth="1"/>
    <col min="9703" max="9704" width="4" style="338" customWidth="1"/>
    <col min="9705" max="9705" width="5.28515625" style="338" customWidth="1"/>
    <col min="9706" max="9707" width="4" style="338" customWidth="1"/>
    <col min="9708" max="9708" width="5" style="338" customWidth="1"/>
    <col min="9709" max="9709" width="4.28515625" style="338" customWidth="1"/>
    <col min="9710" max="9710" width="4" style="338" customWidth="1"/>
    <col min="9711" max="9711" width="3.85546875" style="338" customWidth="1"/>
    <col min="9712" max="9712" width="5.7109375" style="338" customWidth="1"/>
    <col min="9713" max="9713" width="5.140625" style="338" customWidth="1"/>
    <col min="9714" max="9714" width="5.7109375" style="338" customWidth="1"/>
    <col min="9715" max="9715" width="4.42578125" style="338" customWidth="1"/>
    <col min="9716" max="9717" width="4" style="338" customWidth="1"/>
    <col min="9718" max="9718" width="7.85546875" style="338" customWidth="1"/>
    <col min="9719" max="9719" width="5.7109375" style="338" customWidth="1"/>
    <col min="9720" max="9720" width="5.42578125" style="338" customWidth="1"/>
    <col min="9721" max="9721" width="4.42578125" style="338" customWidth="1"/>
    <col min="9722" max="9722" width="6.5703125" style="338" customWidth="1"/>
    <col min="9723" max="9723" width="10.28515625" style="338" customWidth="1"/>
    <col min="9724" max="9724" width="4.7109375" style="338" customWidth="1"/>
    <col min="9725" max="9725" width="5.28515625" style="338" customWidth="1"/>
    <col min="9726" max="9726" width="4.42578125" style="338" customWidth="1"/>
    <col min="9727" max="9728" width="4" style="338" customWidth="1"/>
    <col min="9729" max="9729" width="5.85546875" style="338" customWidth="1"/>
    <col min="9730" max="9730" width="4" style="338" customWidth="1"/>
    <col min="9731" max="9731" width="7.42578125" style="338" customWidth="1"/>
    <col min="9732" max="9732" width="5.28515625" style="338" customWidth="1"/>
    <col min="9733" max="9733" width="10.85546875" style="338" customWidth="1"/>
    <col min="9734" max="9735" width="10.28515625" style="338" customWidth="1"/>
    <col min="9736" max="9736" width="9.140625" style="338" customWidth="1"/>
    <col min="9737" max="9737" width="8" style="338" customWidth="1"/>
    <col min="9738" max="9945" width="9.140625" style="338" customWidth="1"/>
    <col min="9946" max="9946" width="4.140625" style="338" customWidth="1"/>
    <col min="9947" max="9947" width="23.140625" style="338" customWidth="1"/>
    <col min="9948" max="9948" width="9.140625" style="338"/>
    <col min="9949" max="9949" width="4.140625" style="338" customWidth="1"/>
    <col min="9950" max="9950" width="23.140625" style="338" customWidth="1"/>
    <col min="9951" max="9951" width="4" style="338" customWidth="1"/>
    <col min="9952" max="9952" width="3.7109375" style="338" customWidth="1"/>
    <col min="9953" max="9953" width="4" style="338" customWidth="1"/>
    <col min="9954" max="9954" width="7.85546875" style="338" customWidth="1"/>
    <col min="9955" max="9955" width="4.5703125" style="338" customWidth="1"/>
    <col min="9956" max="9956" width="4.140625" style="338" customWidth="1"/>
    <col min="9957" max="9958" width="3.85546875" style="338" customWidth="1"/>
    <col min="9959" max="9960" width="4" style="338" customWidth="1"/>
    <col min="9961" max="9961" width="5.28515625" style="338" customWidth="1"/>
    <col min="9962" max="9963" width="4" style="338" customWidth="1"/>
    <col min="9964" max="9964" width="5" style="338" customWidth="1"/>
    <col min="9965" max="9965" width="4.28515625" style="338" customWidth="1"/>
    <col min="9966" max="9966" width="4" style="338" customWidth="1"/>
    <col min="9967" max="9967" width="3.85546875" style="338" customWidth="1"/>
    <col min="9968" max="9968" width="5.7109375" style="338" customWidth="1"/>
    <col min="9969" max="9969" width="5.140625" style="338" customWidth="1"/>
    <col min="9970" max="9970" width="5.7109375" style="338" customWidth="1"/>
    <col min="9971" max="9971" width="4.42578125" style="338" customWidth="1"/>
    <col min="9972" max="9973" width="4" style="338" customWidth="1"/>
    <col min="9974" max="9974" width="7.85546875" style="338" customWidth="1"/>
    <col min="9975" max="9975" width="5.7109375" style="338" customWidth="1"/>
    <col min="9976" max="9976" width="5.42578125" style="338" customWidth="1"/>
    <col min="9977" max="9977" width="4.42578125" style="338" customWidth="1"/>
    <col min="9978" max="9978" width="6.5703125" style="338" customWidth="1"/>
    <col min="9979" max="9979" width="10.28515625" style="338" customWidth="1"/>
    <col min="9980" max="9980" width="4.7109375" style="338" customWidth="1"/>
    <col min="9981" max="9981" width="5.28515625" style="338" customWidth="1"/>
    <col min="9982" max="9982" width="4.42578125" style="338" customWidth="1"/>
    <col min="9983" max="9984" width="4" style="338" customWidth="1"/>
    <col min="9985" max="9985" width="5.85546875" style="338" customWidth="1"/>
    <col min="9986" max="9986" width="4" style="338" customWidth="1"/>
    <col min="9987" max="9987" width="7.42578125" style="338" customWidth="1"/>
    <col min="9988" max="9988" width="5.28515625" style="338" customWidth="1"/>
    <col min="9989" max="9989" width="10.85546875" style="338" customWidth="1"/>
    <col min="9990" max="9991" width="10.28515625" style="338" customWidth="1"/>
    <col min="9992" max="9992" width="9.140625" style="338" customWidth="1"/>
    <col min="9993" max="9993" width="8" style="338" customWidth="1"/>
    <col min="9994" max="10201" width="9.140625" style="338" customWidth="1"/>
    <col min="10202" max="10202" width="4.140625" style="338" customWidth="1"/>
    <col min="10203" max="10203" width="23.140625" style="338" customWidth="1"/>
    <col min="10204" max="10204" width="9.140625" style="338"/>
    <col min="10205" max="10205" width="4.140625" style="338" customWidth="1"/>
    <col min="10206" max="10206" width="23.140625" style="338" customWidth="1"/>
    <col min="10207" max="10207" width="4" style="338" customWidth="1"/>
    <col min="10208" max="10208" width="3.7109375" style="338" customWidth="1"/>
    <col min="10209" max="10209" width="4" style="338" customWidth="1"/>
    <col min="10210" max="10210" width="7.85546875" style="338" customWidth="1"/>
    <col min="10211" max="10211" width="4.5703125" style="338" customWidth="1"/>
    <col min="10212" max="10212" width="4.140625" style="338" customWidth="1"/>
    <col min="10213" max="10214" width="3.85546875" style="338" customWidth="1"/>
    <col min="10215" max="10216" width="4" style="338" customWidth="1"/>
    <col min="10217" max="10217" width="5.28515625" style="338" customWidth="1"/>
    <col min="10218" max="10219" width="4" style="338" customWidth="1"/>
    <col min="10220" max="10220" width="5" style="338" customWidth="1"/>
    <col min="10221" max="10221" width="4.28515625" style="338" customWidth="1"/>
    <col min="10222" max="10222" width="4" style="338" customWidth="1"/>
    <col min="10223" max="10223" width="3.85546875" style="338" customWidth="1"/>
    <col min="10224" max="10224" width="5.7109375" style="338" customWidth="1"/>
    <col min="10225" max="10225" width="5.140625" style="338" customWidth="1"/>
    <col min="10226" max="10226" width="5.7109375" style="338" customWidth="1"/>
    <col min="10227" max="10227" width="4.42578125" style="338" customWidth="1"/>
    <col min="10228" max="10229" width="4" style="338" customWidth="1"/>
    <col min="10230" max="10230" width="7.85546875" style="338" customWidth="1"/>
    <col min="10231" max="10231" width="5.7109375" style="338" customWidth="1"/>
    <col min="10232" max="10232" width="5.42578125" style="338" customWidth="1"/>
    <col min="10233" max="10233" width="4.42578125" style="338" customWidth="1"/>
    <col min="10234" max="10234" width="6.5703125" style="338" customWidth="1"/>
    <col min="10235" max="10235" width="10.28515625" style="338" customWidth="1"/>
    <col min="10236" max="10236" width="4.7109375" style="338" customWidth="1"/>
    <col min="10237" max="10237" width="5.28515625" style="338" customWidth="1"/>
    <col min="10238" max="10238" width="4.42578125" style="338" customWidth="1"/>
    <col min="10239" max="10240" width="4" style="338" customWidth="1"/>
    <col min="10241" max="10241" width="5.85546875" style="338" customWidth="1"/>
    <col min="10242" max="10242" width="4" style="338" customWidth="1"/>
    <col min="10243" max="10243" width="7.42578125" style="338" customWidth="1"/>
    <col min="10244" max="10244" width="5.28515625" style="338" customWidth="1"/>
    <col min="10245" max="10245" width="10.85546875" style="338" customWidth="1"/>
    <col min="10246" max="10247" width="10.28515625" style="338" customWidth="1"/>
    <col min="10248" max="10248" width="9.140625" style="338" customWidth="1"/>
    <col min="10249" max="10249" width="8" style="338" customWidth="1"/>
    <col min="10250" max="10457" width="9.140625" style="338" customWidth="1"/>
    <col min="10458" max="10458" width="4.140625" style="338" customWidth="1"/>
    <col min="10459" max="10459" width="23.140625" style="338" customWidth="1"/>
    <col min="10460" max="10460" width="9.140625" style="338"/>
    <col min="10461" max="10461" width="4.140625" style="338" customWidth="1"/>
    <col min="10462" max="10462" width="23.140625" style="338" customWidth="1"/>
    <col min="10463" max="10463" width="4" style="338" customWidth="1"/>
    <col min="10464" max="10464" width="3.7109375" style="338" customWidth="1"/>
    <col min="10465" max="10465" width="4" style="338" customWidth="1"/>
    <col min="10466" max="10466" width="7.85546875" style="338" customWidth="1"/>
    <col min="10467" max="10467" width="4.5703125" style="338" customWidth="1"/>
    <col min="10468" max="10468" width="4.140625" style="338" customWidth="1"/>
    <col min="10469" max="10470" width="3.85546875" style="338" customWidth="1"/>
    <col min="10471" max="10472" width="4" style="338" customWidth="1"/>
    <col min="10473" max="10473" width="5.28515625" style="338" customWidth="1"/>
    <col min="10474" max="10475" width="4" style="338" customWidth="1"/>
    <col min="10476" max="10476" width="5" style="338" customWidth="1"/>
    <col min="10477" max="10477" width="4.28515625" style="338" customWidth="1"/>
    <col min="10478" max="10478" width="4" style="338" customWidth="1"/>
    <col min="10479" max="10479" width="3.85546875" style="338" customWidth="1"/>
    <col min="10480" max="10480" width="5.7109375" style="338" customWidth="1"/>
    <col min="10481" max="10481" width="5.140625" style="338" customWidth="1"/>
    <col min="10482" max="10482" width="5.7109375" style="338" customWidth="1"/>
    <col min="10483" max="10483" width="4.42578125" style="338" customWidth="1"/>
    <col min="10484" max="10485" width="4" style="338" customWidth="1"/>
    <col min="10486" max="10486" width="7.85546875" style="338" customWidth="1"/>
    <col min="10487" max="10487" width="5.7109375" style="338" customWidth="1"/>
    <col min="10488" max="10488" width="5.42578125" style="338" customWidth="1"/>
    <col min="10489" max="10489" width="4.42578125" style="338" customWidth="1"/>
    <col min="10490" max="10490" width="6.5703125" style="338" customWidth="1"/>
    <col min="10491" max="10491" width="10.28515625" style="338" customWidth="1"/>
    <col min="10492" max="10492" width="4.7109375" style="338" customWidth="1"/>
    <col min="10493" max="10493" width="5.28515625" style="338" customWidth="1"/>
    <col min="10494" max="10494" width="4.42578125" style="338" customWidth="1"/>
    <col min="10495" max="10496" width="4" style="338" customWidth="1"/>
    <col min="10497" max="10497" width="5.85546875" style="338" customWidth="1"/>
    <col min="10498" max="10498" width="4" style="338" customWidth="1"/>
    <col min="10499" max="10499" width="7.42578125" style="338" customWidth="1"/>
    <col min="10500" max="10500" width="5.28515625" style="338" customWidth="1"/>
    <col min="10501" max="10501" width="10.85546875" style="338" customWidth="1"/>
    <col min="10502" max="10503" width="10.28515625" style="338" customWidth="1"/>
    <col min="10504" max="10504" width="9.140625" style="338" customWidth="1"/>
    <col min="10505" max="10505" width="8" style="338" customWidth="1"/>
    <col min="10506" max="10713" width="9.140625" style="338" customWidth="1"/>
    <col min="10714" max="10714" width="4.140625" style="338" customWidth="1"/>
    <col min="10715" max="10715" width="23.140625" style="338" customWidth="1"/>
    <col min="10716" max="10716" width="9.140625" style="338"/>
    <col min="10717" max="10717" width="4.140625" style="338" customWidth="1"/>
    <col min="10718" max="10718" width="23.140625" style="338" customWidth="1"/>
    <col min="10719" max="10719" width="4" style="338" customWidth="1"/>
    <col min="10720" max="10720" width="3.7109375" style="338" customWidth="1"/>
    <col min="10721" max="10721" width="4" style="338" customWidth="1"/>
    <col min="10722" max="10722" width="7.85546875" style="338" customWidth="1"/>
    <col min="10723" max="10723" width="4.5703125" style="338" customWidth="1"/>
    <col min="10724" max="10724" width="4.140625" style="338" customWidth="1"/>
    <col min="10725" max="10726" width="3.85546875" style="338" customWidth="1"/>
    <col min="10727" max="10728" width="4" style="338" customWidth="1"/>
    <col min="10729" max="10729" width="5.28515625" style="338" customWidth="1"/>
    <col min="10730" max="10731" width="4" style="338" customWidth="1"/>
    <col min="10732" max="10732" width="5" style="338" customWidth="1"/>
    <col min="10733" max="10733" width="4.28515625" style="338" customWidth="1"/>
    <col min="10734" max="10734" width="4" style="338" customWidth="1"/>
    <col min="10735" max="10735" width="3.85546875" style="338" customWidth="1"/>
    <col min="10736" max="10736" width="5.7109375" style="338" customWidth="1"/>
    <col min="10737" max="10737" width="5.140625" style="338" customWidth="1"/>
    <col min="10738" max="10738" width="5.7109375" style="338" customWidth="1"/>
    <col min="10739" max="10739" width="4.42578125" style="338" customWidth="1"/>
    <col min="10740" max="10741" width="4" style="338" customWidth="1"/>
    <col min="10742" max="10742" width="7.85546875" style="338" customWidth="1"/>
    <col min="10743" max="10743" width="5.7109375" style="338" customWidth="1"/>
    <col min="10744" max="10744" width="5.42578125" style="338" customWidth="1"/>
    <col min="10745" max="10745" width="4.42578125" style="338" customWidth="1"/>
    <col min="10746" max="10746" width="6.5703125" style="338" customWidth="1"/>
    <col min="10747" max="10747" width="10.28515625" style="338" customWidth="1"/>
    <col min="10748" max="10748" width="4.7109375" style="338" customWidth="1"/>
    <col min="10749" max="10749" width="5.28515625" style="338" customWidth="1"/>
    <col min="10750" max="10750" width="4.42578125" style="338" customWidth="1"/>
    <col min="10751" max="10752" width="4" style="338" customWidth="1"/>
    <col min="10753" max="10753" width="5.85546875" style="338" customWidth="1"/>
    <col min="10754" max="10754" width="4" style="338" customWidth="1"/>
    <col min="10755" max="10755" width="7.42578125" style="338" customWidth="1"/>
    <col min="10756" max="10756" width="5.28515625" style="338" customWidth="1"/>
    <col min="10757" max="10757" width="10.85546875" style="338" customWidth="1"/>
    <col min="10758" max="10759" width="10.28515625" style="338" customWidth="1"/>
    <col min="10760" max="10760" width="9.140625" style="338" customWidth="1"/>
    <col min="10761" max="10761" width="8" style="338" customWidth="1"/>
    <col min="10762" max="10969" width="9.140625" style="338" customWidth="1"/>
    <col min="10970" max="10970" width="4.140625" style="338" customWidth="1"/>
    <col min="10971" max="10971" width="23.140625" style="338" customWidth="1"/>
    <col min="10972" max="10972" width="9.140625" style="338"/>
    <col min="10973" max="10973" width="4.140625" style="338" customWidth="1"/>
    <col min="10974" max="10974" width="23.140625" style="338" customWidth="1"/>
    <col min="10975" max="10975" width="4" style="338" customWidth="1"/>
    <col min="10976" max="10976" width="3.7109375" style="338" customWidth="1"/>
    <col min="10977" max="10977" width="4" style="338" customWidth="1"/>
    <col min="10978" max="10978" width="7.85546875" style="338" customWidth="1"/>
    <col min="10979" max="10979" width="4.5703125" style="338" customWidth="1"/>
    <col min="10980" max="10980" width="4.140625" style="338" customWidth="1"/>
    <col min="10981" max="10982" width="3.85546875" style="338" customWidth="1"/>
    <col min="10983" max="10984" width="4" style="338" customWidth="1"/>
    <col min="10985" max="10985" width="5.28515625" style="338" customWidth="1"/>
    <col min="10986" max="10987" width="4" style="338" customWidth="1"/>
    <col min="10988" max="10988" width="5" style="338" customWidth="1"/>
    <col min="10989" max="10989" width="4.28515625" style="338" customWidth="1"/>
    <col min="10990" max="10990" width="4" style="338" customWidth="1"/>
    <col min="10991" max="10991" width="3.85546875" style="338" customWidth="1"/>
    <col min="10992" max="10992" width="5.7109375" style="338" customWidth="1"/>
    <col min="10993" max="10993" width="5.140625" style="338" customWidth="1"/>
    <col min="10994" max="10994" width="5.7109375" style="338" customWidth="1"/>
    <col min="10995" max="10995" width="4.42578125" style="338" customWidth="1"/>
    <col min="10996" max="10997" width="4" style="338" customWidth="1"/>
    <col min="10998" max="10998" width="7.85546875" style="338" customWidth="1"/>
    <col min="10999" max="10999" width="5.7109375" style="338" customWidth="1"/>
    <col min="11000" max="11000" width="5.42578125" style="338" customWidth="1"/>
    <col min="11001" max="11001" width="4.42578125" style="338" customWidth="1"/>
    <col min="11002" max="11002" width="6.5703125" style="338" customWidth="1"/>
    <col min="11003" max="11003" width="10.28515625" style="338" customWidth="1"/>
    <col min="11004" max="11004" width="4.7109375" style="338" customWidth="1"/>
    <col min="11005" max="11005" width="5.28515625" style="338" customWidth="1"/>
    <col min="11006" max="11006" width="4.42578125" style="338" customWidth="1"/>
    <col min="11007" max="11008" width="4" style="338" customWidth="1"/>
    <col min="11009" max="11009" width="5.85546875" style="338" customWidth="1"/>
    <col min="11010" max="11010" width="4" style="338" customWidth="1"/>
    <col min="11011" max="11011" width="7.42578125" style="338" customWidth="1"/>
    <col min="11012" max="11012" width="5.28515625" style="338" customWidth="1"/>
    <col min="11013" max="11013" width="10.85546875" style="338" customWidth="1"/>
    <col min="11014" max="11015" width="10.28515625" style="338" customWidth="1"/>
    <col min="11016" max="11016" width="9.140625" style="338" customWidth="1"/>
    <col min="11017" max="11017" width="8" style="338" customWidth="1"/>
    <col min="11018" max="11225" width="9.140625" style="338" customWidth="1"/>
    <col min="11226" max="11226" width="4.140625" style="338" customWidth="1"/>
    <col min="11227" max="11227" width="23.140625" style="338" customWidth="1"/>
    <col min="11228" max="11228" width="9.140625" style="338"/>
    <col min="11229" max="11229" width="4.140625" style="338" customWidth="1"/>
    <col min="11230" max="11230" width="23.140625" style="338" customWidth="1"/>
    <col min="11231" max="11231" width="4" style="338" customWidth="1"/>
    <col min="11232" max="11232" width="3.7109375" style="338" customWidth="1"/>
    <col min="11233" max="11233" width="4" style="338" customWidth="1"/>
    <col min="11234" max="11234" width="7.85546875" style="338" customWidth="1"/>
    <col min="11235" max="11235" width="4.5703125" style="338" customWidth="1"/>
    <col min="11236" max="11236" width="4.140625" style="338" customWidth="1"/>
    <col min="11237" max="11238" width="3.85546875" style="338" customWidth="1"/>
    <col min="11239" max="11240" width="4" style="338" customWidth="1"/>
    <col min="11241" max="11241" width="5.28515625" style="338" customWidth="1"/>
    <col min="11242" max="11243" width="4" style="338" customWidth="1"/>
    <col min="11244" max="11244" width="5" style="338" customWidth="1"/>
    <col min="11245" max="11245" width="4.28515625" style="338" customWidth="1"/>
    <col min="11246" max="11246" width="4" style="338" customWidth="1"/>
    <col min="11247" max="11247" width="3.85546875" style="338" customWidth="1"/>
    <col min="11248" max="11248" width="5.7109375" style="338" customWidth="1"/>
    <col min="11249" max="11249" width="5.140625" style="338" customWidth="1"/>
    <col min="11250" max="11250" width="5.7109375" style="338" customWidth="1"/>
    <col min="11251" max="11251" width="4.42578125" style="338" customWidth="1"/>
    <col min="11252" max="11253" width="4" style="338" customWidth="1"/>
    <col min="11254" max="11254" width="7.85546875" style="338" customWidth="1"/>
    <col min="11255" max="11255" width="5.7109375" style="338" customWidth="1"/>
    <col min="11256" max="11256" width="5.42578125" style="338" customWidth="1"/>
    <col min="11257" max="11257" width="4.42578125" style="338" customWidth="1"/>
    <col min="11258" max="11258" width="6.5703125" style="338" customWidth="1"/>
    <col min="11259" max="11259" width="10.28515625" style="338" customWidth="1"/>
    <col min="11260" max="11260" width="4.7109375" style="338" customWidth="1"/>
    <col min="11261" max="11261" width="5.28515625" style="338" customWidth="1"/>
    <col min="11262" max="11262" width="4.42578125" style="338" customWidth="1"/>
    <col min="11263" max="11264" width="4" style="338" customWidth="1"/>
    <col min="11265" max="11265" width="5.85546875" style="338" customWidth="1"/>
    <col min="11266" max="11266" width="4" style="338" customWidth="1"/>
    <col min="11267" max="11267" width="7.42578125" style="338" customWidth="1"/>
    <col min="11268" max="11268" width="5.28515625" style="338" customWidth="1"/>
    <col min="11269" max="11269" width="10.85546875" style="338" customWidth="1"/>
    <col min="11270" max="11271" width="10.28515625" style="338" customWidth="1"/>
    <col min="11272" max="11272" width="9.140625" style="338" customWidth="1"/>
    <col min="11273" max="11273" width="8" style="338" customWidth="1"/>
    <col min="11274" max="11481" width="9.140625" style="338" customWidth="1"/>
    <col min="11482" max="11482" width="4.140625" style="338" customWidth="1"/>
    <col min="11483" max="11483" width="23.140625" style="338" customWidth="1"/>
    <col min="11484" max="11484" width="9.140625" style="338"/>
    <col min="11485" max="11485" width="4.140625" style="338" customWidth="1"/>
    <col min="11486" max="11486" width="23.140625" style="338" customWidth="1"/>
    <col min="11487" max="11487" width="4" style="338" customWidth="1"/>
    <col min="11488" max="11488" width="3.7109375" style="338" customWidth="1"/>
    <col min="11489" max="11489" width="4" style="338" customWidth="1"/>
    <col min="11490" max="11490" width="7.85546875" style="338" customWidth="1"/>
    <col min="11491" max="11491" width="4.5703125" style="338" customWidth="1"/>
    <col min="11492" max="11492" width="4.140625" style="338" customWidth="1"/>
    <col min="11493" max="11494" width="3.85546875" style="338" customWidth="1"/>
    <col min="11495" max="11496" width="4" style="338" customWidth="1"/>
    <col min="11497" max="11497" width="5.28515625" style="338" customWidth="1"/>
    <col min="11498" max="11499" width="4" style="338" customWidth="1"/>
    <col min="11500" max="11500" width="5" style="338" customWidth="1"/>
    <col min="11501" max="11501" width="4.28515625" style="338" customWidth="1"/>
    <col min="11502" max="11502" width="4" style="338" customWidth="1"/>
    <col min="11503" max="11503" width="3.85546875" style="338" customWidth="1"/>
    <col min="11504" max="11504" width="5.7109375" style="338" customWidth="1"/>
    <col min="11505" max="11505" width="5.140625" style="338" customWidth="1"/>
    <col min="11506" max="11506" width="5.7109375" style="338" customWidth="1"/>
    <col min="11507" max="11507" width="4.42578125" style="338" customWidth="1"/>
    <col min="11508" max="11509" width="4" style="338" customWidth="1"/>
    <col min="11510" max="11510" width="7.85546875" style="338" customWidth="1"/>
    <col min="11511" max="11511" width="5.7109375" style="338" customWidth="1"/>
    <col min="11512" max="11512" width="5.42578125" style="338" customWidth="1"/>
    <col min="11513" max="11513" width="4.42578125" style="338" customWidth="1"/>
    <col min="11514" max="11514" width="6.5703125" style="338" customWidth="1"/>
    <col min="11515" max="11515" width="10.28515625" style="338" customWidth="1"/>
    <col min="11516" max="11516" width="4.7109375" style="338" customWidth="1"/>
    <col min="11517" max="11517" width="5.28515625" style="338" customWidth="1"/>
    <col min="11518" max="11518" width="4.42578125" style="338" customWidth="1"/>
    <col min="11519" max="11520" width="4" style="338" customWidth="1"/>
    <col min="11521" max="11521" width="5.85546875" style="338" customWidth="1"/>
    <col min="11522" max="11522" width="4" style="338" customWidth="1"/>
    <col min="11523" max="11523" width="7.42578125" style="338" customWidth="1"/>
    <col min="11524" max="11524" width="5.28515625" style="338" customWidth="1"/>
    <col min="11525" max="11525" width="10.85546875" style="338" customWidth="1"/>
    <col min="11526" max="11527" width="10.28515625" style="338" customWidth="1"/>
    <col min="11528" max="11528" width="9.140625" style="338" customWidth="1"/>
    <col min="11529" max="11529" width="8" style="338" customWidth="1"/>
    <col min="11530" max="11737" width="9.140625" style="338" customWidth="1"/>
    <col min="11738" max="11738" width="4.140625" style="338" customWidth="1"/>
    <col min="11739" max="11739" width="23.140625" style="338" customWidth="1"/>
    <col min="11740" max="11740" width="9.140625" style="338"/>
    <col min="11741" max="11741" width="4.140625" style="338" customWidth="1"/>
    <col min="11742" max="11742" width="23.140625" style="338" customWidth="1"/>
    <col min="11743" max="11743" width="4" style="338" customWidth="1"/>
    <col min="11744" max="11744" width="3.7109375" style="338" customWidth="1"/>
    <col min="11745" max="11745" width="4" style="338" customWidth="1"/>
    <col min="11746" max="11746" width="7.85546875" style="338" customWidth="1"/>
    <col min="11747" max="11747" width="4.5703125" style="338" customWidth="1"/>
    <col min="11748" max="11748" width="4.140625" style="338" customWidth="1"/>
    <col min="11749" max="11750" width="3.85546875" style="338" customWidth="1"/>
    <col min="11751" max="11752" width="4" style="338" customWidth="1"/>
    <col min="11753" max="11753" width="5.28515625" style="338" customWidth="1"/>
    <col min="11754" max="11755" width="4" style="338" customWidth="1"/>
    <col min="11756" max="11756" width="5" style="338" customWidth="1"/>
    <col min="11757" max="11757" width="4.28515625" style="338" customWidth="1"/>
    <col min="11758" max="11758" width="4" style="338" customWidth="1"/>
    <col min="11759" max="11759" width="3.85546875" style="338" customWidth="1"/>
    <col min="11760" max="11760" width="5.7109375" style="338" customWidth="1"/>
    <col min="11761" max="11761" width="5.140625" style="338" customWidth="1"/>
    <col min="11762" max="11762" width="5.7109375" style="338" customWidth="1"/>
    <col min="11763" max="11763" width="4.42578125" style="338" customWidth="1"/>
    <col min="11764" max="11765" width="4" style="338" customWidth="1"/>
    <col min="11766" max="11766" width="7.85546875" style="338" customWidth="1"/>
    <col min="11767" max="11767" width="5.7109375" style="338" customWidth="1"/>
    <col min="11768" max="11768" width="5.42578125" style="338" customWidth="1"/>
    <col min="11769" max="11769" width="4.42578125" style="338" customWidth="1"/>
    <col min="11770" max="11770" width="6.5703125" style="338" customWidth="1"/>
    <col min="11771" max="11771" width="10.28515625" style="338" customWidth="1"/>
    <col min="11772" max="11772" width="4.7109375" style="338" customWidth="1"/>
    <col min="11773" max="11773" width="5.28515625" style="338" customWidth="1"/>
    <col min="11774" max="11774" width="4.42578125" style="338" customWidth="1"/>
    <col min="11775" max="11776" width="4" style="338" customWidth="1"/>
    <col min="11777" max="11777" width="5.85546875" style="338" customWidth="1"/>
    <col min="11778" max="11778" width="4" style="338" customWidth="1"/>
    <col min="11779" max="11779" width="7.42578125" style="338" customWidth="1"/>
    <col min="11780" max="11780" width="5.28515625" style="338" customWidth="1"/>
    <col min="11781" max="11781" width="10.85546875" style="338" customWidth="1"/>
    <col min="11782" max="11783" width="10.28515625" style="338" customWidth="1"/>
    <col min="11784" max="11784" width="9.140625" style="338" customWidth="1"/>
    <col min="11785" max="11785" width="8" style="338" customWidth="1"/>
    <col min="11786" max="11993" width="9.140625" style="338" customWidth="1"/>
    <col min="11994" max="11994" width="4.140625" style="338" customWidth="1"/>
    <col min="11995" max="11995" width="23.140625" style="338" customWidth="1"/>
    <col min="11996" max="11996" width="9.140625" style="338"/>
    <col min="11997" max="11997" width="4.140625" style="338" customWidth="1"/>
    <col min="11998" max="11998" width="23.140625" style="338" customWidth="1"/>
    <col min="11999" max="11999" width="4" style="338" customWidth="1"/>
    <col min="12000" max="12000" width="3.7109375" style="338" customWidth="1"/>
    <col min="12001" max="12001" width="4" style="338" customWidth="1"/>
    <col min="12002" max="12002" width="7.85546875" style="338" customWidth="1"/>
    <col min="12003" max="12003" width="4.5703125" style="338" customWidth="1"/>
    <col min="12004" max="12004" width="4.140625" style="338" customWidth="1"/>
    <col min="12005" max="12006" width="3.85546875" style="338" customWidth="1"/>
    <col min="12007" max="12008" width="4" style="338" customWidth="1"/>
    <col min="12009" max="12009" width="5.28515625" style="338" customWidth="1"/>
    <col min="12010" max="12011" width="4" style="338" customWidth="1"/>
    <col min="12012" max="12012" width="5" style="338" customWidth="1"/>
    <col min="12013" max="12013" width="4.28515625" style="338" customWidth="1"/>
    <col min="12014" max="12014" width="4" style="338" customWidth="1"/>
    <col min="12015" max="12015" width="3.85546875" style="338" customWidth="1"/>
    <col min="12016" max="12016" width="5.7109375" style="338" customWidth="1"/>
    <col min="12017" max="12017" width="5.140625" style="338" customWidth="1"/>
    <col min="12018" max="12018" width="5.7109375" style="338" customWidth="1"/>
    <col min="12019" max="12019" width="4.42578125" style="338" customWidth="1"/>
    <col min="12020" max="12021" width="4" style="338" customWidth="1"/>
    <col min="12022" max="12022" width="7.85546875" style="338" customWidth="1"/>
    <col min="12023" max="12023" width="5.7109375" style="338" customWidth="1"/>
    <col min="12024" max="12024" width="5.42578125" style="338" customWidth="1"/>
    <col min="12025" max="12025" width="4.42578125" style="338" customWidth="1"/>
    <col min="12026" max="12026" width="6.5703125" style="338" customWidth="1"/>
    <col min="12027" max="12027" width="10.28515625" style="338" customWidth="1"/>
    <col min="12028" max="12028" width="4.7109375" style="338" customWidth="1"/>
    <col min="12029" max="12029" width="5.28515625" style="338" customWidth="1"/>
    <col min="12030" max="12030" width="4.42578125" style="338" customWidth="1"/>
    <col min="12031" max="12032" width="4" style="338" customWidth="1"/>
    <col min="12033" max="12033" width="5.85546875" style="338" customWidth="1"/>
    <col min="12034" max="12034" width="4" style="338" customWidth="1"/>
    <col min="12035" max="12035" width="7.42578125" style="338" customWidth="1"/>
    <col min="12036" max="12036" width="5.28515625" style="338" customWidth="1"/>
    <col min="12037" max="12037" width="10.85546875" style="338" customWidth="1"/>
    <col min="12038" max="12039" width="10.28515625" style="338" customWidth="1"/>
    <col min="12040" max="12040" width="9.140625" style="338" customWidth="1"/>
    <col min="12041" max="12041" width="8" style="338" customWidth="1"/>
    <col min="12042" max="12249" width="9.140625" style="338" customWidth="1"/>
    <col min="12250" max="12250" width="4.140625" style="338" customWidth="1"/>
    <col min="12251" max="12251" width="23.140625" style="338" customWidth="1"/>
    <col min="12252" max="12252" width="9.140625" style="338"/>
    <col min="12253" max="12253" width="4.140625" style="338" customWidth="1"/>
    <col min="12254" max="12254" width="23.140625" style="338" customWidth="1"/>
    <col min="12255" max="12255" width="4" style="338" customWidth="1"/>
    <col min="12256" max="12256" width="3.7109375" style="338" customWidth="1"/>
    <col min="12257" max="12257" width="4" style="338" customWidth="1"/>
    <col min="12258" max="12258" width="7.85546875" style="338" customWidth="1"/>
    <col min="12259" max="12259" width="4.5703125" style="338" customWidth="1"/>
    <col min="12260" max="12260" width="4.140625" style="338" customWidth="1"/>
    <col min="12261" max="12262" width="3.85546875" style="338" customWidth="1"/>
    <col min="12263" max="12264" width="4" style="338" customWidth="1"/>
    <col min="12265" max="12265" width="5.28515625" style="338" customWidth="1"/>
    <col min="12266" max="12267" width="4" style="338" customWidth="1"/>
    <col min="12268" max="12268" width="5" style="338" customWidth="1"/>
    <col min="12269" max="12269" width="4.28515625" style="338" customWidth="1"/>
    <col min="12270" max="12270" width="4" style="338" customWidth="1"/>
    <col min="12271" max="12271" width="3.85546875" style="338" customWidth="1"/>
    <col min="12272" max="12272" width="5.7109375" style="338" customWidth="1"/>
    <col min="12273" max="12273" width="5.140625" style="338" customWidth="1"/>
    <col min="12274" max="12274" width="5.7109375" style="338" customWidth="1"/>
    <col min="12275" max="12275" width="4.42578125" style="338" customWidth="1"/>
    <col min="12276" max="12277" width="4" style="338" customWidth="1"/>
    <col min="12278" max="12278" width="7.85546875" style="338" customWidth="1"/>
    <col min="12279" max="12279" width="5.7109375" style="338" customWidth="1"/>
    <col min="12280" max="12280" width="5.42578125" style="338" customWidth="1"/>
    <col min="12281" max="12281" width="4.42578125" style="338" customWidth="1"/>
    <col min="12282" max="12282" width="6.5703125" style="338" customWidth="1"/>
    <col min="12283" max="12283" width="10.28515625" style="338" customWidth="1"/>
    <col min="12284" max="12284" width="4.7109375" style="338" customWidth="1"/>
    <col min="12285" max="12285" width="5.28515625" style="338" customWidth="1"/>
    <col min="12286" max="12286" width="4.42578125" style="338" customWidth="1"/>
    <col min="12287" max="12288" width="4" style="338" customWidth="1"/>
    <col min="12289" max="12289" width="5.85546875" style="338" customWidth="1"/>
    <col min="12290" max="12290" width="4" style="338" customWidth="1"/>
    <col min="12291" max="12291" width="7.42578125" style="338" customWidth="1"/>
    <col min="12292" max="12292" width="5.28515625" style="338" customWidth="1"/>
    <col min="12293" max="12293" width="10.85546875" style="338" customWidth="1"/>
    <col min="12294" max="12295" width="10.28515625" style="338" customWidth="1"/>
    <col min="12296" max="12296" width="9.140625" style="338" customWidth="1"/>
    <col min="12297" max="12297" width="8" style="338" customWidth="1"/>
    <col min="12298" max="12505" width="9.140625" style="338" customWidth="1"/>
    <col min="12506" max="12506" width="4.140625" style="338" customWidth="1"/>
    <col min="12507" max="12507" width="23.140625" style="338" customWidth="1"/>
    <col min="12508" max="12508" width="9.140625" style="338"/>
    <col min="12509" max="12509" width="4.140625" style="338" customWidth="1"/>
    <col min="12510" max="12510" width="23.140625" style="338" customWidth="1"/>
    <col min="12511" max="12511" width="4" style="338" customWidth="1"/>
    <col min="12512" max="12512" width="3.7109375" style="338" customWidth="1"/>
    <col min="12513" max="12513" width="4" style="338" customWidth="1"/>
    <col min="12514" max="12514" width="7.85546875" style="338" customWidth="1"/>
    <col min="12515" max="12515" width="4.5703125" style="338" customWidth="1"/>
    <col min="12516" max="12516" width="4.140625" style="338" customWidth="1"/>
    <col min="12517" max="12518" width="3.85546875" style="338" customWidth="1"/>
    <col min="12519" max="12520" width="4" style="338" customWidth="1"/>
    <col min="12521" max="12521" width="5.28515625" style="338" customWidth="1"/>
    <col min="12522" max="12523" width="4" style="338" customWidth="1"/>
    <col min="12524" max="12524" width="5" style="338" customWidth="1"/>
    <col min="12525" max="12525" width="4.28515625" style="338" customWidth="1"/>
    <col min="12526" max="12526" width="4" style="338" customWidth="1"/>
    <col min="12527" max="12527" width="3.85546875" style="338" customWidth="1"/>
    <col min="12528" max="12528" width="5.7109375" style="338" customWidth="1"/>
    <col min="12529" max="12529" width="5.140625" style="338" customWidth="1"/>
    <col min="12530" max="12530" width="5.7109375" style="338" customWidth="1"/>
    <col min="12531" max="12531" width="4.42578125" style="338" customWidth="1"/>
    <col min="12532" max="12533" width="4" style="338" customWidth="1"/>
    <col min="12534" max="12534" width="7.85546875" style="338" customWidth="1"/>
    <col min="12535" max="12535" width="5.7109375" style="338" customWidth="1"/>
    <col min="12536" max="12536" width="5.42578125" style="338" customWidth="1"/>
    <col min="12537" max="12537" width="4.42578125" style="338" customWidth="1"/>
    <col min="12538" max="12538" width="6.5703125" style="338" customWidth="1"/>
    <col min="12539" max="12539" width="10.28515625" style="338" customWidth="1"/>
    <col min="12540" max="12540" width="4.7109375" style="338" customWidth="1"/>
    <col min="12541" max="12541" width="5.28515625" style="338" customWidth="1"/>
    <col min="12542" max="12542" width="4.42578125" style="338" customWidth="1"/>
    <col min="12543" max="12544" width="4" style="338" customWidth="1"/>
    <col min="12545" max="12545" width="5.85546875" style="338" customWidth="1"/>
    <col min="12546" max="12546" width="4" style="338" customWidth="1"/>
    <col min="12547" max="12547" width="7.42578125" style="338" customWidth="1"/>
    <col min="12548" max="12548" width="5.28515625" style="338" customWidth="1"/>
    <col min="12549" max="12549" width="10.85546875" style="338" customWidth="1"/>
    <col min="12550" max="12551" width="10.28515625" style="338" customWidth="1"/>
    <col min="12552" max="12552" width="9.140625" style="338" customWidth="1"/>
    <col min="12553" max="12553" width="8" style="338" customWidth="1"/>
    <col min="12554" max="12761" width="9.140625" style="338" customWidth="1"/>
    <col min="12762" max="12762" width="4.140625" style="338" customWidth="1"/>
    <col min="12763" max="12763" width="23.140625" style="338" customWidth="1"/>
    <col min="12764" max="12764" width="9.140625" style="338"/>
    <col min="12765" max="12765" width="4.140625" style="338" customWidth="1"/>
    <col min="12766" max="12766" width="23.140625" style="338" customWidth="1"/>
    <col min="12767" max="12767" width="4" style="338" customWidth="1"/>
    <col min="12768" max="12768" width="3.7109375" style="338" customWidth="1"/>
    <col min="12769" max="12769" width="4" style="338" customWidth="1"/>
    <col min="12770" max="12770" width="7.85546875" style="338" customWidth="1"/>
    <col min="12771" max="12771" width="4.5703125" style="338" customWidth="1"/>
    <col min="12772" max="12772" width="4.140625" style="338" customWidth="1"/>
    <col min="12773" max="12774" width="3.85546875" style="338" customWidth="1"/>
    <col min="12775" max="12776" width="4" style="338" customWidth="1"/>
    <col min="12777" max="12777" width="5.28515625" style="338" customWidth="1"/>
    <col min="12778" max="12779" width="4" style="338" customWidth="1"/>
    <col min="12780" max="12780" width="5" style="338" customWidth="1"/>
    <col min="12781" max="12781" width="4.28515625" style="338" customWidth="1"/>
    <col min="12782" max="12782" width="4" style="338" customWidth="1"/>
    <col min="12783" max="12783" width="3.85546875" style="338" customWidth="1"/>
    <col min="12784" max="12784" width="5.7109375" style="338" customWidth="1"/>
    <col min="12785" max="12785" width="5.140625" style="338" customWidth="1"/>
    <col min="12786" max="12786" width="5.7109375" style="338" customWidth="1"/>
    <col min="12787" max="12787" width="4.42578125" style="338" customWidth="1"/>
    <col min="12788" max="12789" width="4" style="338" customWidth="1"/>
    <col min="12790" max="12790" width="7.85546875" style="338" customWidth="1"/>
    <col min="12791" max="12791" width="5.7109375" style="338" customWidth="1"/>
    <col min="12792" max="12792" width="5.42578125" style="338" customWidth="1"/>
    <col min="12793" max="12793" width="4.42578125" style="338" customWidth="1"/>
    <col min="12794" max="12794" width="6.5703125" style="338" customWidth="1"/>
    <col min="12795" max="12795" width="10.28515625" style="338" customWidth="1"/>
    <col min="12796" max="12796" width="4.7109375" style="338" customWidth="1"/>
    <col min="12797" max="12797" width="5.28515625" style="338" customWidth="1"/>
    <col min="12798" max="12798" width="4.42578125" style="338" customWidth="1"/>
    <col min="12799" max="12800" width="4" style="338" customWidth="1"/>
    <col min="12801" max="12801" width="5.85546875" style="338" customWidth="1"/>
    <col min="12802" max="12802" width="4" style="338" customWidth="1"/>
    <col min="12803" max="12803" width="7.42578125" style="338" customWidth="1"/>
    <col min="12804" max="12804" width="5.28515625" style="338" customWidth="1"/>
    <col min="12805" max="12805" width="10.85546875" style="338" customWidth="1"/>
    <col min="12806" max="12807" width="10.28515625" style="338" customWidth="1"/>
    <col min="12808" max="12808" width="9.140625" style="338" customWidth="1"/>
    <col min="12809" max="12809" width="8" style="338" customWidth="1"/>
    <col min="12810" max="13017" width="9.140625" style="338" customWidth="1"/>
    <col min="13018" max="13018" width="4.140625" style="338" customWidth="1"/>
    <col min="13019" max="13019" width="23.140625" style="338" customWidth="1"/>
    <col min="13020" max="13020" width="9.140625" style="338"/>
    <col min="13021" max="13021" width="4.140625" style="338" customWidth="1"/>
    <col min="13022" max="13022" width="23.140625" style="338" customWidth="1"/>
    <col min="13023" max="13023" width="4" style="338" customWidth="1"/>
    <col min="13024" max="13024" width="3.7109375" style="338" customWidth="1"/>
    <col min="13025" max="13025" width="4" style="338" customWidth="1"/>
    <col min="13026" max="13026" width="7.85546875" style="338" customWidth="1"/>
    <col min="13027" max="13027" width="4.5703125" style="338" customWidth="1"/>
    <col min="13028" max="13028" width="4.140625" style="338" customWidth="1"/>
    <col min="13029" max="13030" width="3.85546875" style="338" customWidth="1"/>
    <col min="13031" max="13032" width="4" style="338" customWidth="1"/>
    <col min="13033" max="13033" width="5.28515625" style="338" customWidth="1"/>
    <col min="13034" max="13035" width="4" style="338" customWidth="1"/>
    <col min="13036" max="13036" width="5" style="338" customWidth="1"/>
    <col min="13037" max="13037" width="4.28515625" style="338" customWidth="1"/>
    <col min="13038" max="13038" width="4" style="338" customWidth="1"/>
    <col min="13039" max="13039" width="3.85546875" style="338" customWidth="1"/>
    <col min="13040" max="13040" width="5.7109375" style="338" customWidth="1"/>
    <col min="13041" max="13041" width="5.140625" style="338" customWidth="1"/>
    <col min="13042" max="13042" width="5.7109375" style="338" customWidth="1"/>
    <col min="13043" max="13043" width="4.42578125" style="338" customWidth="1"/>
    <col min="13044" max="13045" width="4" style="338" customWidth="1"/>
    <col min="13046" max="13046" width="7.85546875" style="338" customWidth="1"/>
    <col min="13047" max="13047" width="5.7109375" style="338" customWidth="1"/>
    <col min="13048" max="13048" width="5.42578125" style="338" customWidth="1"/>
    <col min="13049" max="13049" width="4.42578125" style="338" customWidth="1"/>
    <col min="13050" max="13050" width="6.5703125" style="338" customWidth="1"/>
    <col min="13051" max="13051" width="10.28515625" style="338" customWidth="1"/>
    <col min="13052" max="13052" width="4.7109375" style="338" customWidth="1"/>
    <col min="13053" max="13053" width="5.28515625" style="338" customWidth="1"/>
    <col min="13054" max="13054" width="4.42578125" style="338" customWidth="1"/>
    <col min="13055" max="13056" width="4" style="338" customWidth="1"/>
    <col min="13057" max="13057" width="5.85546875" style="338" customWidth="1"/>
    <col min="13058" max="13058" width="4" style="338" customWidth="1"/>
    <col min="13059" max="13059" width="7.42578125" style="338" customWidth="1"/>
    <col min="13060" max="13060" width="5.28515625" style="338" customWidth="1"/>
    <col min="13061" max="13061" width="10.85546875" style="338" customWidth="1"/>
    <col min="13062" max="13063" width="10.28515625" style="338" customWidth="1"/>
    <col min="13064" max="13064" width="9.140625" style="338" customWidth="1"/>
    <col min="13065" max="13065" width="8" style="338" customWidth="1"/>
    <col min="13066" max="13273" width="9.140625" style="338" customWidth="1"/>
    <col min="13274" max="13274" width="4.140625" style="338" customWidth="1"/>
    <col min="13275" max="13275" width="23.140625" style="338" customWidth="1"/>
    <col min="13276" max="13276" width="9.140625" style="338"/>
    <col min="13277" max="13277" width="4.140625" style="338" customWidth="1"/>
    <col min="13278" max="13278" width="23.140625" style="338" customWidth="1"/>
    <col min="13279" max="13279" width="4" style="338" customWidth="1"/>
    <col min="13280" max="13280" width="3.7109375" style="338" customWidth="1"/>
    <col min="13281" max="13281" width="4" style="338" customWidth="1"/>
    <col min="13282" max="13282" width="7.85546875" style="338" customWidth="1"/>
    <col min="13283" max="13283" width="4.5703125" style="338" customWidth="1"/>
    <col min="13284" max="13284" width="4.140625" style="338" customWidth="1"/>
    <col min="13285" max="13286" width="3.85546875" style="338" customWidth="1"/>
    <col min="13287" max="13288" width="4" style="338" customWidth="1"/>
    <col min="13289" max="13289" width="5.28515625" style="338" customWidth="1"/>
    <col min="13290" max="13291" width="4" style="338" customWidth="1"/>
    <col min="13292" max="13292" width="5" style="338" customWidth="1"/>
    <col min="13293" max="13293" width="4.28515625" style="338" customWidth="1"/>
    <col min="13294" max="13294" width="4" style="338" customWidth="1"/>
    <col min="13295" max="13295" width="3.85546875" style="338" customWidth="1"/>
    <col min="13296" max="13296" width="5.7109375" style="338" customWidth="1"/>
    <col min="13297" max="13297" width="5.140625" style="338" customWidth="1"/>
    <col min="13298" max="13298" width="5.7109375" style="338" customWidth="1"/>
    <col min="13299" max="13299" width="4.42578125" style="338" customWidth="1"/>
    <col min="13300" max="13301" width="4" style="338" customWidth="1"/>
    <col min="13302" max="13302" width="7.85546875" style="338" customWidth="1"/>
    <col min="13303" max="13303" width="5.7109375" style="338" customWidth="1"/>
    <col min="13304" max="13304" width="5.42578125" style="338" customWidth="1"/>
    <col min="13305" max="13305" width="4.42578125" style="338" customWidth="1"/>
    <col min="13306" max="13306" width="6.5703125" style="338" customWidth="1"/>
    <col min="13307" max="13307" width="10.28515625" style="338" customWidth="1"/>
    <col min="13308" max="13308" width="4.7109375" style="338" customWidth="1"/>
    <col min="13309" max="13309" width="5.28515625" style="338" customWidth="1"/>
    <col min="13310" max="13310" width="4.42578125" style="338" customWidth="1"/>
    <col min="13311" max="13312" width="4" style="338" customWidth="1"/>
    <col min="13313" max="13313" width="5.85546875" style="338" customWidth="1"/>
    <col min="13314" max="13314" width="4" style="338" customWidth="1"/>
    <col min="13315" max="13315" width="7.42578125" style="338" customWidth="1"/>
    <col min="13316" max="13316" width="5.28515625" style="338" customWidth="1"/>
    <col min="13317" max="13317" width="10.85546875" style="338" customWidth="1"/>
    <col min="13318" max="13319" width="10.28515625" style="338" customWidth="1"/>
    <col min="13320" max="13320" width="9.140625" style="338" customWidth="1"/>
    <col min="13321" max="13321" width="8" style="338" customWidth="1"/>
    <col min="13322" max="13529" width="9.140625" style="338" customWidth="1"/>
    <col min="13530" max="13530" width="4.140625" style="338" customWidth="1"/>
    <col min="13531" max="13531" width="23.140625" style="338" customWidth="1"/>
    <col min="13532" max="13532" width="9.140625" style="338"/>
    <col min="13533" max="13533" width="4.140625" style="338" customWidth="1"/>
    <col min="13534" max="13534" width="23.140625" style="338" customWidth="1"/>
    <col min="13535" max="13535" width="4" style="338" customWidth="1"/>
    <col min="13536" max="13536" width="3.7109375" style="338" customWidth="1"/>
    <col min="13537" max="13537" width="4" style="338" customWidth="1"/>
    <col min="13538" max="13538" width="7.85546875" style="338" customWidth="1"/>
    <col min="13539" max="13539" width="4.5703125" style="338" customWidth="1"/>
    <col min="13540" max="13540" width="4.140625" style="338" customWidth="1"/>
    <col min="13541" max="13542" width="3.85546875" style="338" customWidth="1"/>
    <col min="13543" max="13544" width="4" style="338" customWidth="1"/>
    <col min="13545" max="13545" width="5.28515625" style="338" customWidth="1"/>
    <col min="13546" max="13547" width="4" style="338" customWidth="1"/>
    <col min="13548" max="13548" width="5" style="338" customWidth="1"/>
    <col min="13549" max="13549" width="4.28515625" style="338" customWidth="1"/>
    <col min="13550" max="13550" width="4" style="338" customWidth="1"/>
    <col min="13551" max="13551" width="3.85546875" style="338" customWidth="1"/>
    <col min="13552" max="13552" width="5.7109375" style="338" customWidth="1"/>
    <col min="13553" max="13553" width="5.140625" style="338" customWidth="1"/>
    <col min="13554" max="13554" width="5.7109375" style="338" customWidth="1"/>
    <col min="13555" max="13555" width="4.42578125" style="338" customWidth="1"/>
    <col min="13556" max="13557" width="4" style="338" customWidth="1"/>
    <col min="13558" max="13558" width="7.85546875" style="338" customWidth="1"/>
    <col min="13559" max="13559" width="5.7109375" style="338" customWidth="1"/>
    <col min="13560" max="13560" width="5.42578125" style="338" customWidth="1"/>
    <col min="13561" max="13561" width="4.42578125" style="338" customWidth="1"/>
    <col min="13562" max="13562" width="6.5703125" style="338" customWidth="1"/>
    <col min="13563" max="13563" width="10.28515625" style="338" customWidth="1"/>
    <col min="13564" max="13564" width="4.7109375" style="338" customWidth="1"/>
    <col min="13565" max="13565" width="5.28515625" style="338" customWidth="1"/>
    <col min="13566" max="13566" width="4.42578125" style="338" customWidth="1"/>
    <col min="13567" max="13568" width="4" style="338" customWidth="1"/>
    <col min="13569" max="13569" width="5.85546875" style="338" customWidth="1"/>
    <col min="13570" max="13570" width="4" style="338" customWidth="1"/>
    <col min="13571" max="13571" width="7.42578125" style="338" customWidth="1"/>
    <col min="13572" max="13572" width="5.28515625" style="338" customWidth="1"/>
    <col min="13573" max="13573" width="10.85546875" style="338" customWidth="1"/>
    <col min="13574" max="13575" width="10.28515625" style="338" customWidth="1"/>
    <col min="13576" max="13576" width="9.140625" style="338" customWidth="1"/>
    <col min="13577" max="13577" width="8" style="338" customWidth="1"/>
    <col min="13578" max="13785" width="9.140625" style="338" customWidth="1"/>
    <col min="13786" max="13786" width="4.140625" style="338" customWidth="1"/>
    <col min="13787" max="13787" width="23.140625" style="338" customWidth="1"/>
    <col min="13788" max="13788" width="9.140625" style="338"/>
    <col min="13789" max="13789" width="4.140625" style="338" customWidth="1"/>
    <col min="13790" max="13790" width="23.140625" style="338" customWidth="1"/>
    <col min="13791" max="13791" width="4" style="338" customWidth="1"/>
    <col min="13792" max="13792" width="3.7109375" style="338" customWidth="1"/>
    <col min="13793" max="13793" width="4" style="338" customWidth="1"/>
    <col min="13794" max="13794" width="7.85546875" style="338" customWidth="1"/>
    <col min="13795" max="13795" width="4.5703125" style="338" customWidth="1"/>
    <col min="13796" max="13796" width="4.140625" style="338" customWidth="1"/>
    <col min="13797" max="13798" width="3.85546875" style="338" customWidth="1"/>
    <col min="13799" max="13800" width="4" style="338" customWidth="1"/>
    <col min="13801" max="13801" width="5.28515625" style="338" customWidth="1"/>
    <col min="13802" max="13803" width="4" style="338" customWidth="1"/>
    <col min="13804" max="13804" width="5" style="338" customWidth="1"/>
    <col min="13805" max="13805" width="4.28515625" style="338" customWidth="1"/>
    <col min="13806" max="13806" width="4" style="338" customWidth="1"/>
    <col min="13807" max="13807" width="3.85546875" style="338" customWidth="1"/>
    <col min="13808" max="13808" width="5.7109375" style="338" customWidth="1"/>
    <col min="13809" max="13809" width="5.140625" style="338" customWidth="1"/>
    <col min="13810" max="13810" width="5.7109375" style="338" customWidth="1"/>
    <col min="13811" max="13811" width="4.42578125" style="338" customWidth="1"/>
    <col min="13812" max="13813" width="4" style="338" customWidth="1"/>
    <col min="13814" max="13814" width="7.85546875" style="338" customWidth="1"/>
    <col min="13815" max="13815" width="5.7109375" style="338" customWidth="1"/>
    <col min="13816" max="13816" width="5.42578125" style="338" customWidth="1"/>
    <col min="13817" max="13817" width="4.42578125" style="338" customWidth="1"/>
    <col min="13818" max="13818" width="6.5703125" style="338" customWidth="1"/>
    <col min="13819" max="13819" width="10.28515625" style="338" customWidth="1"/>
    <col min="13820" max="13820" width="4.7109375" style="338" customWidth="1"/>
    <col min="13821" max="13821" width="5.28515625" style="338" customWidth="1"/>
    <col min="13822" max="13822" width="4.42578125" style="338" customWidth="1"/>
    <col min="13823" max="13824" width="4" style="338" customWidth="1"/>
    <col min="13825" max="13825" width="5.85546875" style="338" customWidth="1"/>
    <col min="13826" max="13826" width="4" style="338" customWidth="1"/>
    <col min="13827" max="13827" width="7.42578125" style="338" customWidth="1"/>
    <col min="13828" max="13828" width="5.28515625" style="338" customWidth="1"/>
    <col min="13829" max="13829" width="10.85546875" style="338" customWidth="1"/>
    <col min="13830" max="13831" width="10.28515625" style="338" customWidth="1"/>
    <col min="13832" max="13832" width="9.140625" style="338" customWidth="1"/>
    <col min="13833" max="13833" width="8" style="338" customWidth="1"/>
    <col min="13834" max="14041" width="9.140625" style="338" customWidth="1"/>
    <col min="14042" max="14042" width="4.140625" style="338" customWidth="1"/>
    <col min="14043" max="14043" width="23.140625" style="338" customWidth="1"/>
    <col min="14044" max="14044" width="9.140625" style="338"/>
    <col min="14045" max="14045" width="4.140625" style="338" customWidth="1"/>
    <col min="14046" max="14046" width="23.140625" style="338" customWidth="1"/>
    <col min="14047" max="14047" width="4" style="338" customWidth="1"/>
    <col min="14048" max="14048" width="3.7109375" style="338" customWidth="1"/>
    <col min="14049" max="14049" width="4" style="338" customWidth="1"/>
    <col min="14050" max="14050" width="7.85546875" style="338" customWidth="1"/>
    <col min="14051" max="14051" width="4.5703125" style="338" customWidth="1"/>
    <col min="14052" max="14052" width="4.140625" style="338" customWidth="1"/>
    <col min="14053" max="14054" width="3.85546875" style="338" customWidth="1"/>
    <col min="14055" max="14056" width="4" style="338" customWidth="1"/>
    <col min="14057" max="14057" width="5.28515625" style="338" customWidth="1"/>
    <col min="14058" max="14059" width="4" style="338" customWidth="1"/>
    <col min="14060" max="14060" width="5" style="338" customWidth="1"/>
    <col min="14061" max="14061" width="4.28515625" style="338" customWidth="1"/>
    <col min="14062" max="14062" width="4" style="338" customWidth="1"/>
    <col min="14063" max="14063" width="3.85546875" style="338" customWidth="1"/>
    <col min="14064" max="14064" width="5.7109375" style="338" customWidth="1"/>
    <col min="14065" max="14065" width="5.140625" style="338" customWidth="1"/>
    <col min="14066" max="14066" width="5.7109375" style="338" customWidth="1"/>
    <col min="14067" max="14067" width="4.42578125" style="338" customWidth="1"/>
    <col min="14068" max="14069" width="4" style="338" customWidth="1"/>
    <col min="14070" max="14070" width="7.85546875" style="338" customWidth="1"/>
    <col min="14071" max="14071" width="5.7109375" style="338" customWidth="1"/>
    <col min="14072" max="14072" width="5.42578125" style="338" customWidth="1"/>
    <col min="14073" max="14073" width="4.42578125" style="338" customWidth="1"/>
    <col min="14074" max="14074" width="6.5703125" style="338" customWidth="1"/>
    <col min="14075" max="14075" width="10.28515625" style="338" customWidth="1"/>
    <col min="14076" max="14076" width="4.7109375" style="338" customWidth="1"/>
    <col min="14077" max="14077" width="5.28515625" style="338" customWidth="1"/>
    <col min="14078" max="14078" width="4.42578125" style="338" customWidth="1"/>
    <col min="14079" max="14080" width="4" style="338" customWidth="1"/>
    <col min="14081" max="14081" width="5.85546875" style="338" customWidth="1"/>
    <col min="14082" max="14082" width="4" style="338" customWidth="1"/>
    <col min="14083" max="14083" width="7.42578125" style="338" customWidth="1"/>
    <col min="14084" max="14084" width="5.28515625" style="338" customWidth="1"/>
    <col min="14085" max="14085" width="10.85546875" style="338" customWidth="1"/>
    <col min="14086" max="14087" width="10.28515625" style="338" customWidth="1"/>
    <col min="14088" max="14088" width="9.140625" style="338" customWidth="1"/>
    <col min="14089" max="14089" width="8" style="338" customWidth="1"/>
    <col min="14090" max="14297" width="9.140625" style="338" customWidth="1"/>
    <col min="14298" max="14298" width="4.140625" style="338" customWidth="1"/>
    <col min="14299" max="14299" width="23.140625" style="338" customWidth="1"/>
    <col min="14300" max="14300" width="9.140625" style="338"/>
    <col min="14301" max="14301" width="4.140625" style="338" customWidth="1"/>
    <col min="14302" max="14302" width="23.140625" style="338" customWidth="1"/>
    <col min="14303" max="14303" width="4" style="338" customWidth="1"/>
    <col min="14304" max="14304" width="3.7109375" style="338" customWidth="1"/>
    <col min="14305" max="14305" width="4" style="338" customWidth="1"/>
    <col min="14306" max="14306" width="7.85546875" style="338" customWidth="1"/>
    <col min="14307" max="14307" width="4.5703125" style="338" customWidth="1"/>
    <col min="14308" max="14308" width="4.140625" style="338" customWidth="1"/>
    <col min="14309" max="14310" width="3.85546875" style="338" customWidth="1"/>
    <col min="14311" max="14312" width="4" style="338" customWidth="1"/>
    <col min="14313" max="14313" width="5.28515625" style="338" customWidth="1"/>
    <col min="14314" max="14315" width="4" style="338" customWidth="1"/>
    <col min="14316" max="14316" width="5" style="338" customWidth="1"/>
    <col min="14317" max="14317" width="4.28515625" style="338" customWidth="1"/>
    <col min="14318" max="14318" width="4" style="338" customWidth="1"/>
    <col min="14319" max="14319" width="3.85546875" style="338" customWidth="1"/>
    <col min="14320" max="14320" width="5.7109375" style="338" customWidth="1"/>
    <col min="14321" max="14321" width="5.140625" style="338" customWidth="1"/>
    <col min="14322" max="14322" width="5.7109375" style="338" customWidth="1"/>
    <col min="14323" max="14323" width="4.42578125" style="338" customWidth="1"/>
    <col min="14324" max="14325" width="4" style="338" customWidth="1"/>
    <col min="14326" max="14326" width="7.85546875" style="338" customWidth="1"/>
    <col min="14327" max="14327" width="5.7109375" style="338" customWidth="1"/>
    <col min="14328" max="14328" width="5.42578125" style="338" customWidth="1"/>
    <col min="14329" max="14329" width="4.42578125" style="338" customWidth="1"/>
    <col min="14330" max="14330" width="6.5703125" style="338" customWidth="1"/>
    <col min="14331" max="14331" width="10.28515625" style="338" customWidth="1"/>
    <col min="14332" max="14332" width="4.7109375" style="338" customWidth="1"/>
    <col min="14333" max="14333" width="5.28515625" style="338" customWidth="1"/>
    <col min="14334" max="14334" width="4.42578125" style="338" customWidth="1"/>
    <col min="14335" max="14336" width="4" style="338" customWidth="1"/>
    <col min="14337" max="14337" width="5.85546875" style="338" customWidth="1"/>
    <col min="14338" max="14338" width="4" style="338" customWidth="1"/>
    <col min="14339" max="14339" width="7.42578125" style="338" customWidth="1"/>
    <col min="14340" max="14340" width="5.28515625" style="338" customWidth="1"/>
    <col min="14341" max="14341" width="10.85546875" style="338" customWidth="1"/>
    <col min="14342" max="14343" width="10.28515625" style="338" customWidth="1"/>
    <col min="14344" max="14344" width="9.140625" style="338" customWidth="1"/>
    <col min="14345" max="14345" width="8" style="338" customWidth="1"/>
    <col min="14346" max="14553" width="9.140625" style="338" customWidth="1"/>
    <col min="14554" max="14554" width="4.140625" style="338" customWidth="1"/>
    <col min="14555" max="14555" width="23.140625" style="338" customWidth="1"/>
    <col min="14556" max="14556" width="9.140625" style="338"/>
    <col min="14557" max="14557" width="4.140625" style="338" customWidth="1"/>
    <col min="14558" max="14558" width="23.140625" style="338" customWidth="1"/>
    <col min="14559" max="14559" width="4" style="338" customWidth="1"/>
    <col min="14560" max="14560" width="3.7109375" style="338" customWidth="1"/>
    <col min="14561" max="14561" width="4" style="338" customWidth="1"/>
    <col min="14562" max="14562" width="7.85546875" style="338" customWidth="1"/>
    <col min="14563" max="14563" width="4.5703125" style="338" customWidth="1"/>
    <col min="14564" max="14564" width="4.140625" style="338" customWidth="1"/>
    <col min="14565" max="14566" width="3.85546875" style="338" customWidth="1"/>
    <col min="14567" max="14568" width="4" style="338" customWidth="1"/>
    <col min="14569" max="14569" width="5.28515625" style="338" customWidth="1"/>
    <col min="14570" max="14571" width="4" style="338" customWidth="1"/>
    <col min="14572" max="14572" width="5" style="338" customWidth="1"/>
    <col min="14573" max="14573" width="4.28515625" style="338" customWidth="1"/>
    <col min="14574" max="14574" width="4" style="338" customWidth="1"/>
    <col min="14575" max="14575" width="3.85546875" style="338" customWidth="1"/>
    <col min="14576" max="14576" width="5.7109375" style="338" customWidth="1"/>
    <col min="14577" max="14577" width="5.140625" style="338" customWidth="1"/>
    <col min="14578" max="14578" width="5.7109375" style="338" customWidth="1"/>
    <col min="14579" max="14579" width="4.42578125" style="338" customWidth="1"/>
    <col min="14580" max="14581" width="4" style="338" customWidth="1"/>
    <col min="14582" max="14582" width="7.85546875" style="338" customWidth="1"/>
    <col min="14583" max="14583" width="5.7109375" style="338" customWidth="1"/>
    <col min="14584" max="14584" width="5.42578125" style="338" customWidth="1"/>
    <col min="14585" max="14585" width="4.42578125" style="338" customWidth="1"/>
    <col min="14586" max="14586" width="6.5703125" style="338" customWidth="1"/>
    <col min="14587" max="14587" width="10.28515625" style="338" customWidth="1"/>
    <col min="14588" max="14588" width="4.7109375" style="338" customWidth="1"/>
    <col min="14589" max="14589" width="5.28515625" style="338" customWidth="1"/>
    <col min="14590" max="14590" width="4.42578125" style="338" customWidth="1"/>
    <col min="14591" max="14592" width="4" style="338" customWidth="1"/>
    <col min="14593" max="14593" width="5.85546875" style="338" customWidth="1"/>
    <col min="14594" max="14594" width="4" style="338" customWidth="1"/>
    <col min="14595" max="14595" width="7.42578125" style="338" customWidth="1"/>
    <col min="14596" max="14596" width="5.28515625" style="338" customWidth="1"/>
    <col min="14597" max="14597" width="10.85546875" style="338" customWidth="1"/>
    <col min="14598" max="14599" width="10.28515625" style="338" customWidth="1"/>
    <col min="14600" max="14600" width="9.140625" style="338" customWidth="1"/>
    <col min="14601" max="14601" width="8" style="338" customWidth="1"/>
    <col min="14602" max="14809" width="9.140625" style="338" customWidth="1"/>
    <col min="14810" max="14810" width="4.140625" style="338" customWidth="1"/>
    <col min="14811" max="14811" width="23.140625" style="338" customWidth="1"/>
    <col min="14812" max="14812" width="9.140625" style="338"/>
    <col min="14813" max="14813" width="4.140625" style="338" customWidth="1"/>
    <col min="14814" max="14814" width="23.140625" style="338" customWidth="1"/>
    <col min="14815" max="14815" width="4" style="338" customWidth="1"/>
    <col min="14816" max="14816" width="3.7109375" style="338" customWidth="1"/>
    <col min="14817" max="14817" width="4" style="338" customWidth="1"/>
    <col min="14818" max="14818" width="7.85546875" style="338" customWidth="1"/>
    <col min="14819" max="14819" width="4.5703125" style="338" customWidth="1"/>
    <col min="14820" max="14820" width="4.140625" style="338" customWidth="1"/>
    <col min="14821" max="14822" width="3.85546875" style="338" customWidth="1"/>
    <col min="14823" max="14824" width="4" style="338" customWidth="1"/>
    <col min="14825" max="14825" width="5.28515625" style="338" customWidth="1"/>
    <col min="14826" max="14827" width="4" style="338" customWidth="1"/>
    <col min="14828" max="14828" width="5" style="338" customWidth="1"/>
    <col min="14829" max="14829" width="4.28515625" style="338" customWidth="1"/>
    <col min="14830" max="14830" width="4" style="338" customWidth="1"/>
    <col min="14831" max="14831" width="3.85546875" style="338" customWidth="1"/>
    <col min="14832" max="14832" width="5.7109375" style="338" customWidth="1"/>
    <col min="14833" max="14833" width="5.140625" style="338" customWidth="1"/>
    <col min="14834" max="14834" width="5.7109375" style="338" customWidth="1"/>
    <col min="14835" max="14835" width="4.42578125" style="338" customWidth="1"/>
    <col min="14836" max="14837" width="4" style="338" customWidth="1"/>
    <col min="14838" max="14838" width="7.85546875" style="338" customWidth="1"/>
    <col min="14839" max="14839" width="5.7109375" style="338" customWidth="1"/>
    <col min="14840" max="14840" width="5.42578125" style="338" customWidth="1"/>
    <col min="14841" max="14841" width="4.42578125" style="338" customWidth="1"/>
    <col min="14842" max="14842" width="6.5703125" style="338" customWidth="1"/>
    <col min="14843" max="14843" width="10.28515625" style="338" customWidth="1"/>
    <col min="14844" max="14844" width="4.7109375" style="338" customWidth="1"/>
    <col min="14845" max="14845" width="5.28515625" style="338" customWidth="1"/>
    <col min="14846" max="14846" width="4.42578125" style="338" customWidth="1"/>
    <col min="14847" max="14848" width="4" style="338" customWidth="1"/>
    <col min="14849" max="14849" width="5.85546875" style="338" customWidth="1"/>
    <col min="14850" max="14850" width="4" style="338" customWidth="1"/>
    <col min="14851" max="14851" width="7.42578125" style="338" customWidth="1"/>
    <col min="14852" max="14852" width="5.28515625" style="338" customWidth="1"/>
    <col min="14853" max="14853" width="10.85546875" style="338" customWidth="1"/>
    <col min="14854" max="14855" width="10.28515625" style="338" customWidth="1"/>
    <col min="14856" max="14856" width="9.140625" style="338" customWidth="1"/>
    <col min="14857" max="14857" width="8" style="338" customWidth="1"/>
    <col min="14858" max="15065" width="9.140625" style="338" customWidth="1"/>
    <col min="15066" max="15066" width="4.140625" style="338" customWidth="1"/>
    <col min="15067" max="15067" width="23.140625" style="338" customWidth="1"/>
    <col min="15068" max="15068" width="9.140625" style="338"/>
    <col min="15069" max="15069" width="4.140625" style="338" customWidth="1"/>
    <col min="15070" max="15070" width="23.140625" style="338" customWidth="1"/>
    <col min="15071" max="15071" width="4" style="338" customWidth="1"/>
    <col min="15072" max="15072" width="3.7109375" style="338" customWidth="1"/>
    <col min="15073" max="15073" width="4" style="338" customWidth="1"/>
    <col min="15074" max="15074" width="7.85546875" style="338" customWidth="1"/>
    <col min="15075" max="15075" width="4.5703125" style="338" customWidth="1"/>
    <col min="15076" max="15076" width="4.140625" style="338" customWidth="1"/>
    <col min="15077" max="15078" width="3.85546875" style="338" customWidth="1"/>
    <col min="15079" max="15080" width="4" style="338" customWidth="1"/>
    <col min="15081" max="15081" width="5.28515625" style="338" customWidth="1"/>
    <col min="15082" max="15083" width="4" style="338" customWidth="1"/>
    <col min="15084" max="15084" width="5" style="338" customWidth="1"/>
    <col min="15085" max="15085" width="4.28515625" style="338" customWidth="1"/>
    <col min="15086" max="15086" width="4" style="338" customWidth="1"/>
    <col min="15087" max="15087" width="3.85546875" style="338" customWidth="1"/>
    <col min="15088" max="15088" width="5.7109375" style="338" customWidth="1"/>
    <col min="15089" max="15089" width="5.140625" style="338" customWidth="1"/>
    <col min="15090" max="15090" width="5.7109375" style="338" customWidth="1"/>
    <col min="15091" max="15091" width="4.42578125" style="338" customWidth="1"/>
    <col min="15092" max="15093" width="4" style="338" customWidth="1"/>
    <col min="15094" max="15094" width="7.85546875" style="338" customWidth="1"/>
    <col min="15095" max="15095" width="5.7109375" style="338" customWidth="1"/>
    <col min="15096" max="15096" width="5.42578125" style="338" customWidth="1"/>
    <col min="15097" max="15097" width="4.42578125" style="338" customWidth="1"/>
    <col min="15098" max="15098" width="6.5703125" style="338" customWidth="1"/>
    <col min="15099" max="15099" width="10.28515625" style="338" customWidth="1"/>
    <col min="15100" max="15100" width="4.7109375" style="338" customWidth="1"/>
    <col min="15101" max="15101" width="5.28515625" style="338" customWidth="1"/>
    <col min="15102" max="15102" width="4.42578125" style="338" customWidth="1"/>
    <col min="15103" max="15104" width="4" style="338" customWidth="1"/>
    <col min="15105" max="15105" width="5.85546875" style="338" customWidth="1"/>
    <col min="15106" max="15106" width="4" style="338" customWidth="1"/>
    <col min="15107" max="15107" width="7.42578125" style="338" customWidth="1"/>
    <col min="15108" max="15108" width="5.28515625" style="338" customWidth="1"/>
    <col min="15109" max="15109" width="10.85546875" style="338" customWidth="1"/>
    <col min="15110" max="15111" width="10.28515625" style="338" customWidth="1"/>
    <col min="15112" max="15112" width="9.140625" style="338" customWidth="1"/>
    <col min="15113" max="15113" width="8" style="338" customWidth="1"/>
    <col min="15114" max="15321" width="9.140625" style="338" customWidth="1"/>
    <col min="15322" max="15322" width="4.140625" style="338" customWidth="1"/>
    <col min="15323" max="15323" width="23.140625" style="338" customWidth="1"/>
    <col min="15324" max="15324" width="9.140625" style="338"/>
    <col min="15325" max="15325" width="4.140625" style="338" customWidth="1"/>
    <col min="15326" max="15326" width="23.140625" style="338" customWidth="1"/>
    <col min="15327" max="15327" width="4" style="338" customWidth="1"/>
    <col min="15328" max="15328" width="3.7109375" style="338" customWidth="1"/>
    <col min="15329" max="15329" width="4" style="338" customWidth="1"/>
    <col min="15330" max="15330" width="7.85546875" style="338" customWidth="1"/>
    <col min="15331" max="15331" width="4.5703125" style="338" customWidth="1"/>
    <col min="15332" max="15332" width="4.140625" style="338" customWidth="1"/>
    <col min="15333" max="15334" width="3.85546875" style="338" customWidth="1"/>
    <col min="15335" max="15336" width="4" style="338" customWidth="1"/>
    <col min="15337" max="15337" width="5.28515625" style="338" customWidth="1"/>
    <col min="15338" max="15339" width="4" style="338" customWidth="1"/>
    <col min="15340" max="15340" width="5" style="338" customWidth="1"/>
    <col min="15341" max="15341" width="4.28515625" style="338" customWidth="1"/>
    <col min="15342" max="15342" width="4" style="338" customWidth="1"/>
    <col min="15343" max="15343" width="3.85546875" style="338" customWidth="1"/>
    <col min="15344" max="15344" width="5.7109375" style="338" customWidth="1"/>
    <col min="15345" max="15345" width="5.140625" style="338" customWidth="1"/>
    <col min="15346" max="15346" width="5.7109375" style="338" customWidth="1"/>
    <col min="15347" max="15347" width="4.42578125" style="338" customWidth="1"/>
    <col min="15348" max="15349" width="4" style="338" customWidth="1"/>
    <col min="15350" max="15350" width="7.85546875" style="338" customWidth="1"/>
    <col min="15351" max="15351" width="5.7109375" style="338" customWidth="1"/>
    <col min="15352" max="15352" width="5.42578125" style="338" customWidth="1"/>
    <col min="15353" max="15353" width="4.42578125" style="338" customWidth="1"/>
    <col min="15354" max="15354" width="6.5703125" style="338" customWidth="1"/>
    <col min="15355" max="15355" width="10.28515625" style="338" customWidth="1"/>
    <col min="15356" max="15356" width="4.7109375" style="338" customWidth="1"/>
    <col min="15357" max="15357" width="5.28515625" style="338" customWidth="1"/>
    <col min="15358" max="15358" width="4.42578125" style="338" customWidth="1"/>
    <col min="15359" max="15360" width="4" style="338" customWidth="1"/>
    <col min="15361" max="15361" width="5.85546875" style="338" customWidth="1"/>
    <col min="15362" max="15362" width="4" style="338" customWidth="1"/>
    <col min="15363" max="15363" width="7.42578125" style="338" customWidth="1"/>
    <col min="15364" max="15364" width="5.28515625" style="338" customWidth="1"/>
    <col min="15365" max="15365" width="10.85546875" style="338" customWidth="1"/>
    <col min="15366" max="15367" width="10.28515625" style="338" customWidth="1"/>
    <col min="15368" max="15368" width="9.140625" style="338" customWidth="1"/>
    <col min="15369" max="15369" width="8" style="338" customWidth="1"/>
    <col min="15370" max="15577" width="9.140625" style="338" customWidth="1"/>
    <col min="15578" max="15578" width="4.140625" style="338" customWidth="1"/>
    <col min="15579" max="15579" width="23.140625" style="338" customWidth="1"/>
    <col min="15580" max="15580" width="9.140625" style="338"/>
    <col min="15581" max="15581" width="4.140625" style="338" customWidth="1"/>
    <col min="15582" max="15582" width="23.140625" style="338" customWidth="1"/>
    <col min="15583" max="15583" width="4" style="338" customWidth="1"/>
    <col min="15584" max="15584" width="3.7109375" style="338" customWidth="1"/>
    <col min="15585" max="15585" width="4" style="338" customWidth="1"/>
    <col min="15586" max="15586" width="7.85546875" style="338" customWidth="1"/>
    <col min="15587" max="15587" width="4.5703125" style="338" customWidth="1"/>
    <col min="15588" max="15588" width="4.140625" style="338" customWidth="1"/>
    <col min="15589" max="15590" width="3.85546875" style="338" customWidth="1"/>
    <col min="15591" max="15592" width="4" style="338" customWidth="1"/>
    <col min="15593" max="15593" width="5.28515625" style="338" customWidth="1"/>
    <col min="15594" max="15595" width="4" style="338" customWidth="1"/>
    <col min="15596" max="15596" width="5" style="338" customWidth="1"/>
    <col min="15597" max="15597" width="4.28515625" style="338" customWidth="1"/>
    <col min="15598" max="15598" width="4" style="338" customWidth="1"/>
    <col min="15599" max="15599" width="3.85546875" style="338" customWidth="1"/>
    <col min="15600" max="15600" width="5.7109375" style="338" customWidth="1"/>
    <col min="15601" max="15601" width="5.140625" style="338" customWidth="1"/>
    <col min="15602" max="15602" width="5.7109375" style="338" customWidth="1"/>
    <col min="15603" max="15603" width="4.42578125" style="338" customWidth="1"/>
    <col min="15604" max="15605" width="4" style="338" customWidth="1"/>
    <col min="15606" max="15606" width="7.85546875" style="338" customWidth="1"/>
    <col min="15607" max="15607" width="5.7109375" style="338" customWidth="1"/>
    <col min="15608" max="15608" width="5.42578125" style="338" customWidth="1"/>
    <col min="15609" max="15609" width="4.42578125" style="338" customWidth="1"/>
    <col min="15610" max="15610" width="6.5703125" style="338" customWidth="1"/>
    <col min="15611" max="15611" width="10.28515625" style="338" customWidth="1"/>
    <col min="15612" max="15612" width="4.7109375" style="338" customWidth="1"/>
    <col min="15613" max="15613" width="5.28515625" style="338" customWidth="1"/>
    <col min="15614" max="15614" width="4.42578125" style="338" customWidth="1"/>
    <col min="15615" max="15616" width="4" style="338" customWidth="1"/>
    <col min="15617" max="15617" width="5.85546875" style="338" customWidth="1"/>
    <col min="15618" max="15618" width="4" style="338" customWidth="1"/>
    <col min="15619" max="15619" width="7.42578125" style="338" customWidth="1"/>
    <col min="15620" max="15620" width="5.28515625" style="338" customWidth="1"/>
    <col min="15621" max="15621" width="10.85546875" style="338" customWidth="1"/>
    <col min="15622" max="15623" width="10.28515625" style="338" customWidth="1"/>
    <col min="15624" max="15624" width="9.140625" style="338" customWidth="1"/>
    <col min="15625" max="15625" width="8" style="338" customWidth="1"/>
    <col min="15626" max="15833" width="9.140625" style="338" customWidth="1"/>
    <col min="15834" max="15834" width="4.140625" style="338" customWidth="1"/>
    <col min="15835" max="15835" width="23.140625" style="338" customWidth="1"/>
    <col min="15836" max="15836" width="9.140625" style="338"/>
    <col min="15837" max="15837" width="4.140625" style="338" customWidth="1"/>
    <col min="15838" max="15838" width="23.140625" style="338" customWidth="1"/>
    <col min="15839" max="15839" width="4" style="338" customWidth="1"/>
    <col min="15840" max="15840" width="3.7109375" style="338" customWidth="1"/>
    <col min="15841" max="15841" width="4" style="338" customWidth="1"/>
    <col min="15842" max="15842" width="7.85546875" style="338" customWidth="1"/>
    <col min="15843" max="15843" width="4.5703125" style="338" customWidth="1"/>
    <col min="15844" max="15844" width="4.140625" style="338" customWidth="1"/>
    <col min="15845" max="15846" width="3.85546875" style="338" customWidth="1"/>
    <col min="15847" max="15848" width="4" style="338" customWidth="1"/>
    <col min="15849" max="15849" width="5.28515625" style="338" customWidth="1"/>
    <col min="15850" max="15851" width="4" style="338" customWidth="1"/>
    <col min="15852" max="15852" width="5" style="338" customWidth="1"/>
    <col min="15853" max="15853" width="4.28515625" style="338" customWidth="1"/>
    <col min="15854" max="15854" width="4" style="338" customWidth="1"/>
    <col min="15855" max="15855" width="3.85546875" style="338" customWidth="1"/>
    <col min="15856" max="15856" width="5.7109375" style="338" customWidth="1"/>
    <col min="15857" max="15857" width="5.140625" style="338" customWidth="1"/>
    <col min="15858" max="15858" width="5.7109375" style="338" customWidth="1"/>
    <col min="15859" max="15859" width="4.42578125" style="338" customWidth="1"/>
    <col min="15860" max="15861" width="4" style="338" customWidth="1"/>
    <col min="15862" max="15862" width="7.85546875" style="338" customWidth="1"/>
    <col min="15863" max="15863" width="5.7109375" style="338" customWidth="1"/>
    <col min="15864" max="15864" width="5.42578125" style="338" customWidth="1"/>
    <col min="15865" max="15865" width="4.42578125" style="338" customWidth="1"/>
    <col min="15866" max="15866" width="6.5703125" style="338" customWidth="1"/>
    <col min="15867" max="15867" width="10.28515625" style="338" customWidth="1"/>
    <col min="15868" max="15868" width="4.7109375" style="338" customWidth="1"/>
    <col min="15869" max="15869" width="5.28515625" style="338" customWidth="1"/>
    <col min="15870" max="15870" width="4.42578125" style="338" customWidth="1"/>
    <col min="15871" max="15872" width="4" style="338" customWidth="1"/>
    <col min="15873" max="15873" width="5.85546875" style="338" customWidth="1"/>
    <col min="15874" max="15874" width="4" style="338" customWidth="1"/>
    <col min="15875" max="15875" width="7.42578125" style="338" customWidth="1"/>
    <col min="15876" max="15876" width="5.28515625" style="338" customWidth="1"/>
    <col min="15877" max="15877" width="10.85546875" style="338" customWidth="1"/>
    <col min="15878" max="15879" width="10.28515625" style="338" customWidth="1"/>
    <col min="15880" max="15880" width="9.140625" style="338" customWidth="1"/>
    <col min="15881" max="15881" width="8" style="338" customWidth="1"/>
    <col min="15882" max="16089" width="9.140625" style="338" customWidth="1"/>
    <col min="16090" max="16090" width="4.140625" style="338" customWidth="1"/>
    <col min="16091" max="16091" width="23.140625" style="338" customWidth="1"/>
    <col min="16092" max="16092" width="9.140625" style="338"/>
    <col min="16093" max="16093" width="4.140625" style="338" customWidth="1"/>
    <col min="16094" max="16094" width="23.140625" style="338" customWidth="1"/>
    <col min="16095" max="16095" width="4" style="338" customWidth="1"/>
    <col min="16096" max="16096" width="3.7109375" style="338" customWidth="1"/>
    <col min="16097" max="16097" width="4" style="338" customWidth="1"/>
    <col min="16098" max="16098" width="7.85546875" style="338" customWidth="1"/>
    <col min="16099" max="16099" width="4.5703125" style="338" customWidth="1"/>
    <col min="16100" max="16100" width="4.140625" style="338" customWidth="1"/>
    <col min="16101" max="16102" width="3.85546875" style="338" customWidth="1"/>
    <col min="16103" max="16104" width="4" style="338" customWidth="1"/>
    <col min="16105" max="16105" width="5.28515625" style="338" customWidth="1"/>
    <col min="16106" max="16107" width="4" style="338" customWidth="1"/>
    <col min="16108" max="16108" width="5" style="338" customWidth="1"/>
    <col min="16109" max="16109" width="4.28515625" style="338" customWidth="1"/>
    <col min="16110" max="16110" width="4" style="338" customWidth="1"/>
    <col min="16111" max="16111" width="3.85546875" style="338" customWidth="1"/>
    <col min="16112" max="16112" width="5.7109375" style="338" customWidth="1"/>
    <col min="16113" max="16113" width="5.140625" style="338" customWidth="1"/>
    <col min="16114" max="16114" width="5.7109375" style="338" customWidth="1"/>
    <col min="16115" max="16115" width="4.42578125" style="338" customWidth="1"/>
    <col min="16116" max="16117" width="4" style="338" customWidth="1"/>
    <col min="16118" max="16118" width="7.85546875" style="338" customWidth="1"/>
    <col min="16119" max="16119" width="5.7109375" style="338" customWidth="1"/>
    <col min="16120" max="16120" width="5.42578125" style="338" customWidth="1"/>
    <col min="16121" max="16121" width="4.42578125" style="338" customWidth="1"/>
    <col min="16122" max="16122" width="6.5703125" style="338" customWidth="1"/>
    <col min="16123" max="16123" width="10.28515625" style="338" customWidth="1"/>
    <col min="16124" max="16124" width="4.7109375" style="338" customWidth="1"/>
    <col min="16125" max="16125" width="5.28515625" style="338" customWidth="1"/>
    <col min="16126" max="16126" width="4.42578125" style="338" customWidth="1"/>
    <col min="16127" max="16128" width="4" style="338" customWidth="1"/>
    <col min="16129" max="16129" width="5.85546875" style="338" customWidth="1"/>
    <col min="16130" max="16130" width="4" style="338" customWidth="1"/>
    <col min="16131" max="16131" width="7.42578125" style="338" customWidth="1"/>
    <col min="16132" max="16132" width="5.28515625" style="338" customWidth="1"/>
    <col min="16133" max="16133" width="10.85546875" style="338" customWidth="1"/>
    <col min="16134" max="16135" width="10.28515625" style="338" customWidth="1"/>
    <col min="16136" max="16136" width="9.140625" style="338" customWidth="1"/>
    <col min="16137" max="16137" width="8" style="338" customWidth="1"/>
    <col min="16138" max="16384" width="9.140625" style="338" customWidth="1"/>
  </cols>
  <sheetData>
    <row r="1" spans="1:220" s="362" customFormat="1" ht="147" customHeight="1" x14ac:dyDescent="0.2">
      <c r="A1" s="512"/>
      <c r="B1" s="527" t="s">
        <v>253</v>
      </c>
      <c r="C1" s="528" t="s">
        <v>254</v>
      </c>
      <c r="D1" s="355" t="s">
        <v>255</v>
      </c>
      <c r="E1" s="355" t="s">
        <v>256</v>
      </c>
      <c r="F1" s="356" t="s">
        <v>257</v>
      </c>
      <c r="G1" s="357" t="s">
        <v>258</v>
      </c>
      <c r="H1" s="359"/>
      <c r="I1" s="360"/>
      <c r="J1" s="361"/>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359"/>
      <c r="BD1" s="359"/>
      <c r="BE1" s="359"/>
      <c r="BF1" s="359"/>
      <c r="BG1" s="359"/>
      <c r="BH1" s="359"/>
      <c r="BI1" s="359"/>
      <c r="BJ1" s="359"/>
      <c r="BK1" s="359"/>
      <c r="BL1" s="359"/>
      <c r="BM1" s="359"/>
      <c r="BN1" s="359"/>
      <c r="BO1" s="359"/>
      <c r="BP1" s="359"/>
      <c r="BQ1" s="359"/>
      <c r="BR1" s="359"/>
      <c r="BS1" s="359"/>
      <c r="BT1" s="359"/>
      <c r="BU1" s="359"/>
      <c r="BV1" s="359"/>
      <c r="BW1" s="359"/>
      <c r="BX1" s="359"/>
      <c r="BY1" s="359"/>
      <c r="BZ1" s="359"/>
      <c r="CA1" s="359"/>
      <c r="CB1" s="359"/>
      <c r="CC1" s="359"/>
      <c r="CD1" s="359"/>
      <c r="CE1" s="359"/>
      <c r="CF1" s="359"/>
      <c r="CG1" s="359"/>
      <c r="CH1" s="359"/>
      <c r="CI1" s="359"/>
      <c r="CJ1" s="359"/>
      <c r="CK1" s="359"/>
      <c r="CL1" s="359"/>
      <c r="CM1" s="359"/>
      <c r="CN1" s="359"/>
      <c r="CO1" s="359"/>
      <c r="CP1" s="359"/>
      <c r="CQ1" s="359"/>
      <c r="CR1" s="359"/>
      <c r="CS1" s="359"/>
      <c r="CT1" s="359"/>
      <c r="CU1" s="359"/>
      <c r="CV1" s="359"/>
      <c r="CW1" s="359"/>
      <c r="CX1" s="359"/>
      <c r="CY1" s="359"/>
      <c r="CZ1" s="359"/>
      <c r="DA1" s="359"/>
      <c r="DB1" s="359"/>
      <c r="DC1" s="359"/>
      <c r="DD1" s="359"/>
      <c r="DE1" s="359"/>
      <c r="DF1" s="359"/>
      <c r="DG1" s="359"/>
      <c r="DH1" s="359"/>
      <c r="DI1" s="359"/>
      <c r="DJ1" s="359"/>
      <c r="DK1" s="359"/>
      <c r="DL1" s="359"/>
      <c r="DM1" s="359"/>
      <c r="DN1" s="359"/>
      <c r="DO1" s="359"/>
      <c r="DP1" s="359"/>
      <c r="DQ1" s="359"/>
      <c r="DR1" s="359"/>
      <c r="DS1" s="359"/>
      <c r="DT1" s="359"/>
      <c r="DU1" s="359"/>
      <c r="DV1" s="359"/>
      <c r="DW1" s="359"/>
      <c r="DX1" s="359"/>
      <c r="DY1" s="359"/>
      <c r="DZ1" s="359"/>
      <c r="EA1" s="359"/>
      <c r="EB1" s="359"/>
      <c r="EC1" s="359"/>
      <c r="ED1" s="359"/>
      <c r="EE1" s="359"/>
      <c r="EF1" s="359"/>
      <c r="EG1" s="359"/>
      <c r="EH1" s="359"/>
      <c r="EI1" s="359"/>
      <c r="EJ1" s="359"/>
      <c r="EK1" s="359"/>
      <c r="EL1" s="359"/>
      <c r="EM1" s="359"/>
      <c r="EN1" s="359"/>
      <c r="EO1" s="359"/>
      <c r="EP1" s="359"/>
      <c r="EQ1" s="359"/>
      <c r="ER1" s="359"/>
      <c r="ES1" s="359"/>
      <c r="ET1" s="359"/>
      <c r="EU1" s="359"/>
      <c r="EV1" s="359"/>
      <c r="EW1" s="359"/>
      <c r="EX1" s="359"/>
      <c r="EY1" s="359"/>
      <c r="EZ1" s="359"/>
      <c r="FA1" s="359"/>
      <c r="FB1" s="359"/>
      <c r="FC1" s="359"/>
      <c r="FD1" s="359"/>
      <c r="FE1" s="359"/>
      <c r="FF1" s="359"/>
      <c r="FG1" s="359"/>
      <c r="FH1" s="359"/>
      <c r="FI1" s="359"/>
      <c r="FJ1" s="359"/>
      <c r="FK1" s="359"/>
      <c r="FL1" s="359"/>
      <c r="FM1" s="359"/>
      <c r="FN1" s="359"/>
      <c r="FO1" s="359"/>
      <c r="FP1" s="359"/>
      <c r="FQ1" s="359"/>
      <c r="FR1" s="359"/>
      <c r="FS1" s="359"/>
      <c r="FT1" s="359"/>
      <c r="FU1" s="359"/>
      <c r="FV1" s="359"/>
      <c r="FW1" s="359"/>
      <c r="FX1" s="359"/>
      <c r="FY1" s="359"/>
      <c r="FZ1" s="359"/>
      <c r="GA1" s="359"/>
      <c r="GB1" s="359"/>
      <c r="GC1" s="359"/>
      <c r="GD1" s="359"/>
      <c r="GE1" s="359"/>
      <c r="GF1" s="359"/>
      <c r="GG1" s="359"/>
      <c r="GH1" s="359"/>
      <c r="GI1" s="359"/>
      <c r="GJ1" s="359"/>
      <c r="GK1" s="359"/>
      <c r="GL1" s="359"/>
      <c r="GM1" s="359"/>
      <c r="GN1" s="359"/>
      <c r="GO1" s="359"/>
      <c r="GP1" s="359"/>
      <c r="GQ1" s="359"/>
      <c r="GR1" s="359"/>
      <c r="GS1" s="359"/>
      <c r="GT1" s="359"/>
      <c r="GU1" s="359"/>
      <c r="GV1" s="359"/>
      <c r="GW1" s="359"/>
      <c r="GX1" s="359"/>
      <c r="GY1" s="359"/>
      <c r="GZ1" s="359"/>
      <c r="HA1" s="359"/>
      <c r="HB1" s="359"/>
      <c r="HC1" s="359"/>
      <c r="HD1" s="359"/>
      <c r="HE1" s="359"/>
      <c r="HF1" s="359"/>
      <c r="HG1" s="359"/>
      <c r="HH1" s="359"/>
      <c r="HI1" s="359"/>
      <c r="HJ1" s="359"/>
      <c r="HK1" s="359"/>
      <c r="HL1" s="359"/>
    </row>
    <row r="2" spans="1:220" ht="14.1" customHeight="1" x14ac:dyDescent="0.25">
      <c r="A2" s="379">
        <v>1</v>
      </c>
      <c r="B2" s="401" t="s">
        <v>259</v>
      </c>
      <c r="C2" s="440">
        <v>5</v>
      </c>
      <c r="D2" s="416">
        <v>3</v>
      </c>
      <c r="E2" s="349">
        <v>3</v>
      </c>
      <c r="F2" s="349">
        <f>SUM(C2:E2)</f>
        <v>11</v>
      </c>
      <c r="G2" s="349">
        <f>+$J$6*F2</f>
        <v>192.5</v>
      </c>
      <c r="H2" s="335"/>
      <c r="J2" s="335"/>
      <c r="K2" s="403"/>
    </row>
    <row r="3" spans="1:220" ht="14.1" customHeight="1" x14ac:dyDescent="0.25">
      <c r="A3" s="379">
        <v>2</v>
      </c>
      <c r="B3" s="401" t="s">
        <v>260</v>
      </c>
      <c r="C3" s="440"/>
      <c r="D3" s="416">
        <v>5</v>
      </c>
      <c r="E3" s="349"/>
      <c r="F3" s="349">
        <f t="shared" ref="F3:F4" si="0">SUM(C3:E3)</f>
        <v>5</v>
      </c>
      <c r="G3" s="349">
        <f>+$J$6*F3</f>
        <v>87.5</v>
      </c>
      <c r="I3" s="336" t="s">
        <v>12</v>
      </c>
      <c r="K3" s="403"/>
    </row>
    <row r="4" spans="1:220" ht="14.1" customHeight="1" x14ac:dyDescent="0.25">
      <c r="A4" s="379">
        <v>3</v>
      </c>
      <c r="B4" s="401"/>
      <c r="C4" s="440"/>
      <c r="D4" s="416"/>
      <c r="E4" s="349"/>
      <c r="F4" s="349">
        <f t="shared" si="0"/>
        <v>0</v>
      </c>
      <c r="G4" s="349">
        <f>+$J$6*F4</f>
        <v>0</v>
      </c>
      <c r="H4" s="335"/>
      <c r="K4" s="403"/>
    </row>
    <row r="5" spans="1:220" ht="14.1" customHeight="1" x14ac:dyDescent="0.25">
      <c r="A5" s="551"/>
      <c r="B5" s="552"/>
      <c r="C5" s="404"/>
      <c r="D5" s="392"/>
      <c r="E5" s="392"/>
      <c r="F5" s="535">
        <f>SUM(F2:F4)</f>
        <v>16</v>
      </c>
      <c r="G5" s="536">
        <f>SUM(G2:G4)</f>
        <v>280</v>
      </c>
      <c r="H5" s="335"/>
      <c r="J5" s="335"/>
      <c r="K5" s="403"/>
    </row>
    <row r="6" spans="1:220" x14ac:dyDescent="0.25">
      <c r="C6" s="392"/>
      <c r="D6" s="392"/>
      <c r="E6" s="392"/>
      <c r="F6" s="392"/>
      <c r="G6" s="392"/>
      <c r="J6" s="335">
        <v>17.5</v>
      </c>
    </row>
    <row r="7" spans="1:220" x14ac:dyDescent="0.25">
      <c r="B7" s="437" t="s">
        <v>12</v>
      </c>
      <c r="D7" s="392"/>
      <c r="E7" s="392"/>
      <c r="F7" s="420"/>
      <c r="G7" s="420"/>
    </row>
    <row r="8" spans="1:220" ht="12.75" x14ac:dyDescent="0.2">
      <c r="A8" s="338"/>
      <c r="B8" s="338"/>
      <c r="C8" s="338"/>
      <c r="D8" s="392"/>
      <c r="E8" s="392"/>
      <c r="F8" s="420"/>
      <c r="G8" s="420"/>
    </row>
    <row r="9" spans="1:220" ht="12.75" x14ac:dyDescent="0.2">
      <c r="A9" s="338"/>
      <c r="B9" s="338"/>
      <c r="C9" s="338"/>
      <c r="D9" s="392"/>
      <c r="E9" s="392"/>
      <c r="F9" s="420"/>
      <c r="G9" s="420"/>
      <c r="J9" s="336" t="s">
        <v>12</v>
      </c>
    </row>
    <row r="10" spans="1:220" ht="12.75" x14ac:dyDescent="0.2">
      <c r="A10" s="338"/>
      <c r="B10" s="338"/>
      <c r="C10" s="338"/>
      <c r="D10" s="392"/>
      <c r="E10" s="392"/>
      <c r="F10" s="420"/>
      <c r="G10" s="420"/>
    </row>
    <row r="11" spans="1:220" ht="12.75" x14ac:dyDescent="0.2">
      <c r="A11" s="338"/>
      <c r="B11" s="338"/>
      <c r="C11" s="338"/>
      <c r="D11" s="392"/>
      <c r="E11" s="392"/>
      <c r="F11" s="420"/>
      <c r="G11" s="420"/>
    </row>
    <row r="12" spans="1:220" ht="12.75" x14ac:dyDescent="0.2">
      <c r="A12" s="338"/>
      <c r="B12" s="338"/>
      <c r="C12" s="338"/>
      <c r="D12" s="392"/>
      <c r="E12" s="392"/>
      <c r="F12" s="420"/>
      <c r="G12" s="420"/>
    </row>
    <row r="13" spans="1:220" ht="12.75" x14ac:dyDescent="0.2">
      <c r="A13" s="338"/>
      <c r="B13" s="338"/>
      <c r="C13" s="338"/>
      <c r="D13" s="392"/>
      <c r="E13" s="392"/>
      <c r="F13" s="420"/>
      <c r="G13" s="420"/>
    </row>
    <row r="14" spans="1:220" ht="12.75" x14ac:dyDescent="0.2">
      <c r="A14" s="338"/>
      <c r="B14" s="338"/>
      <c r="C14" s="338"/>
      <c r="D14" s="392"/>
      <c r="E14" s="392"/>
      <c r="F14" s="420"/>
      <c r="G14" s="420"/>
    </row>
    <row r="15" spans="1:220" ht="12.75" x14ac:dyDescent="0.2">
      <c r="A15" s="338"/>
      <c r="B15" s="338"/>
      <c r="C15" s="338"/>
      <c r="D15" s="392"/>
      <c r="E15" s="392"/>
      <c r="F15" s="420"/>
      <c r="G15" s="420"/>
    </row>
    <row r="16" spans="1:220" ht="12.75" x14ac:dyDescent="0.2">
      <c r="A16" s="338"/>
      <c r="B16" s="338"/>
      <c r="C16" s="338"/>
      <c r="D16" s="392"/>
      <c r="E16" s="392"/>
      <c r="F16" s="420"/>
      <c r="G16" s="420"/>
    </row>
    <row r="17" spans="1:10" ht="12.75" x14ac:dyDescent="0.2">
      <c r="A17" s="338"/>
      <c r="B17" s="338"/>
      <c r="C17" s="338"/>
      <c r="D17" s="392"/>
      <c r="E17" s="392"/>
      <c r="F17" s="420"/>
      <c r="G17" s="420"/>
    </row>
    <row r="18" spans="1:10" ht="12.75" x14ac:dyDescent="0.2">
      <c r="A18" s="338"/>
      <c r="B18" s="338"/>
      <c r="C18" s="338"/>
      <c r="D18" s="392"/>
      <c r="E18" s="392"/>
      <c r="F18" s="420"/>
      <c r="G18" s="420"/>
    </row>
    <row r="19" spans="1:10" ht="12.75" x14ac:dyDescent="0.2">
      <c r="A19" s="338"/>
      <c r="B19" s="338"/>
      <c r="C19" s="338"/>
      <c r="D19" s="392"/>
      <c r="E19" s="392"/>
      <c r="F19" s="420"/>
      <c r="G19" s="420"/>
    </row>
    <row r="20" spans="1:10" ht="12.75" x14ac:dyDescent="0.2">
      <c r="A20" s="338"/>
      <c r="B20" s="338"/>
      <c r="C20" s="338"/>
      <c r="D20" s="392"/>
      <c r="E20" s="392"/>
      <c r="F20" s="420"/>
      <c r="G20" s="420"/>
    </row>
    <row r="21" spans="1:10" ht="12.75" x14ac:dyDescent="0.2">
      <c r="A21" s="338"/>
      <c r="B21" s="338"/>
      <c r="C21" s="338"/>
      <c r="D21" s="392"/>
      <c r="E21" s="392"/>
      <c r="F21" s="420"/>
      <c r="G21" s="420"/>
    </row>
    <row r="22" spans="1:10" ht="12.75" x14ac:dyDescent="0.2">
      <c r="A22" s="338"/>
      <c r="B22" s="338"/>
      <c r="C22" s="338"/>
      <c r="D22" s="392"/>
      <c r="E22" s="392"/>
      <c r="F22" s="420"/>
      <c r="G22" s="420"/>
    </row>
    <row r="23" spans="1:10" ht="12.75" x14ac:dyDescent="0.2">
      <c r="A23" s="338"/>
      <c r="B23" s="338"/>
      <c r="C23" s="338"/>
      <c r="D23" s="392"/>
      <c r="E23" s="392"/>
      <c r="F23" s="420"/>
      <c r="G23" s="420"/>
    </row>
    <row r="24" spans="1:10" ht="12.75" x14ac:dyDescent="0.2">
      <c r="A24" s="338"/>
      <c r="B24" s="338"/>
      <c r="C24" s="338"/>
      <c r="D24" s="392"/>
      <c r="E24" s="392"/>
      <c r="F24" s="420"/>
      <c r="G24" s="420"/>
      <c r="I24" s="338"/>
      <c r="J24" s="338"/>
    </row>
    <row r="25" spans="1:10" ht="12.75" x14ac:dyDescent="0.2">
      <c r="A25" s="338"/>
      <c r="B25" s="338"/>
      <c r="C25" s="338"/>
      <c r="D25" s="392"/>
      <c r="E25" s="392"/>
      <c r="F25" s="420"/>
      <c r="G25" s="420"/>
      <c r="I25" s="338"/>
      <c r="J25" s="338"/>
    </row>
    <row r="26" spans="1:10" ht="12.75" x14ac:dyDescent="0.2">
      <c r="A26" s="338"/>
      <c r="B26" s="338"/>
      <c r="C26" s="338"/>
      <c r="D26" s="392"/>
      <c r="E26" s="392"/>
      <c r="F26" s="420"/>
      <c r="G26" s="420"/>
      <c r="I26" s="338"/>
      <c r="J26" s="338"/>
    </row>
    <row r="27" spans="1:10" ht="12.75" x14ac:dyDescent="0.2">
      <c r="A27" s="338"/>
      <c r="B27" s="338"/>
      <c r="C27" s="338"/>
      <c r="D27" s="392"/>
      <c r="E27" s="392"/>
      <c r="F27" s="420"/>
      <c r="G27" s="420"/>
      <c r="I27" s="338"/>
      <c r="J27" s="338"/>
    </row>
    <row r="28" spans="1:10" ht="12.75" x14ac:dyDescent="0.2">
      <c r="A28" s="338"/>
      <c r="B28" s="338"/>
      <c r="C28" s="338"/>
      <c r="D28" s="392"/>
      <c r="E28" s="392"/>
      <c r="F28" s="420"/>
      <c r="G28" s="420"/>
      <c r="I28" s="338"/>
      <c r="J28" s="338"/>
    </row>
    <row r="29" spans="1:10" ht="12.75" x14ac:dyDescent="0.2">
      <c r="A29" s="338"/>
      <c r="B29" s="338"/>
      <c r="C29" s="338"/>
      <c r="D29" s="392"/>
      <c r="E29" s="392"/>
      <c r="F29" s="420"/>
      <c r="G29" s="420"/>
      <c r="I29" s="338"/>
      <c r="J29" s="338"/>
    </row>
    <row r="30" spans="1:10" ht="12.75" x14ac:dyDescent="0.2">
      <c r="A30" s="338"/>
      <c r="B30" s="338"/>
      <c r="C30" s="338"/>
      <c r="D30" s="392"/>
      <c r="E30" s="392"/>
      <c r="F30" s="420"/>
      <c r="G30" s="420"/>
      <c r="I30" s="338"/>
      <c r="J30" s="338"/>
    </row>
    <row r="31" spans="1:10" ht="12.75" x14ac:dyDescent="0.2">
      <c r="A31" s="338"/>
      <c r="B31" s="338"/>
      <c r="C31" s="338"/>
      <c r="D31" s="392"/>
      <c r="E31" s="392"/>
      <c r="F31" s="420"/>
      <c r="G31" s="420"/>
      <c r="I31" s="338"/>
      <c r="J31" s="338"/>
    </row>
    <row r="32" spans="1:10" ht="12.75" x14ac:dyDescent="0.2">
      <c r="A32" s="338"/>
      <c r="B32" s="338"/>
      <c r="C32" s="338"/>
      <c r="D32" s="392"/>
      <c r="E32" s="392"/>
      <c r="F32" s="420"/>
      <c r="G32" s="420"/>
      <c r="I32" s="338"/>
      <c r="J32" s="338"/>
    </row>
    <row r="33" spans="1:10" ht="12.75" x14ac:dyDescent="0.2">
      <c r="A33" s="338"/>
      <c r="B33" s="338"/>
      <c r="C33" s="338"/>
      <c r="D33" s="392"/>
      <c r="E33" s="392"/>
      <c r="F33" s="420"/>
      <c r="G33" s="420"/>
      <c r="I33" s="338"/>
      <c r="J33" s="338"/>
    </row>
    <row r="34" spans="1:10" ht="12.75" x14ac:dyDescent="0.2">
      <c r="A34" s="338"/>
      <c r="B34" s="338"/>
      <c r="C34" s="338"/>
      <c r="D34" s="392"/>
      <c r="E34" s="392"/>
      <c r="F34" s="420"/>
      <c r="G34" s="420"/>
      <c r="I34" s="338"/>
      <c r="J34" s="338"/>
    </row>
    <row r="35" spans="1:10" ht="12.75" x14ac:dyDescent="0.2">
      <c r="A35" s="338"/>
      <c r="B35" s="338"/>
      <c r="C35" s="338"/>
      <c r="D35" s="392"/>
      <c r="E35" s="392"/>
      <c r="F35" s="420"/>
      <c r="G35" s="420"/>
      <c r="I35" s="338"/>
      <c r="J35" s="338"/>
    </row>
    <row r="36" spans="1:10" ht="12.75" x14ac:dyDescent="0.2">
      <c r="A36" s="338"/>
      <c r="B36" s="338"/>
      <c r="C36" s="338"/>
      <c r="D36" s="392"/>
      <c r="E36" s="392"/>
      <c r="F36" s="420"/>
      <c r="G36" s="420"/>
      <c r="I36" s="338"/>
      <c r="J36" s="338"/>
    </row>
    <row r="37" spans="1:10" ht="12.75" x14ac:dyDescent="0.2">
      <c r="A37" s="338"/>
      <c r="B37" s="338"/>
      <c r="C37" s="338"/>
      <c r="D37" s="392"/>
      <c r="E37" s="392"/>
      <c r="F37" s="420"/>
      <c r="G37" s="420"/>
      <c r="I37" s="338"/>
      <c r="J37" s="338"/>
    </row>
    <row r="38" spans="1:10" ht="12.75" x14ac:dyDescent="0.2">
      <c r="A38" s="338"/>
      <c r="B38" s="338"/>
      <c r="C38" s="338"/>
      <c r="D38" s="392"/>
      <c r="E38" s="392"/>
      <c r="F38" s="420"/>
      <c r="G38" s="420"/>
      <c r="I38" s="338"/>
      <c r="J38" s="338"/>
    </row>
    <row r="39" spans="1:10" ht="12.75" x14ac:dyDescent="0.2">
      <c r="A39" s="338"/>
      <c r="B39" s="338"/>
      <c r="C39" s="338"/>
      <c r="D39" s="392"/>
      <c r="E39" s="392"/>
      <c r="F39" s="420"/>
      <c r="G39" s="420"/>
      <c r="I39" s="338"/>
      <c r="J39" s="338"/>
    </row>
    <row r="40" spans="1:10" ht="12.75" x14ac:dyDescent="0.2">
      <c r="A40" s="338"/>
      <c r="B40" s="338"/>
      <c r="C40" s="338"/>
      <c r="D40" s="392"/>
      <c r="E40" s="392"/>
      <c r="F40" s="420"/>
      <c r="G40" s="420"/>
      <c r="I40" s="338"/>
      <c r="J40" s="338"/>
    </row>
    <row r="41" spans="1:10" ht="12.75" x14ac:dyDescent="0.2">
      <c r="A41" s="338"/>
      <c r="B41" s="338"/>
      <c r="C41" s="338"/>
      <c r="D41" s="392"/>
      <c r="E41" s="392"/>
      <c r="F41" s="420"/>
      <c r="G41" s="420"/>
      <c r="I41" s="338"/>
      <c r="J41" s="338"/>
    </row>
    <row r="42" spans="1:10" ht="12.75" x14ac:dyDescent="0.2">
      <c r="A42" s="338"/>
      <c r="B42" s="338"/>
      <c r="C42" s="338"/>
      <c r="D42" s="392"/>
      <c r="E42" s="392"/>
      <c r="F42" s="420"/>
      <c r="G42" s="420"/>
      <c r="I42" s="338"/>
      <c r="J42" s="338"/>
    </row>
    <row r="43" spans="1:10" ht="12.75" x14ac:dyDescent="0.2">
      <c r="A43" s="338"/>
      <c r="B43" s="338"/>
      <c r="C43" s="338"/>
      <c r="D43" s="392"/>
      <c r="E43" s="392"/>
      <c r="F43" s="420"/>
      <c r="G43" s="420"/>
      <c r="I43" s="338"/>
      <c r="J43" s="338"/>
    </row>
    <row r="44" spans="1:10" ht="12.75" x14ac:dyDescent="0.2">
      <c r="A44" s="338"/>
      <c r="B44" s="338"/>
      <c r="C44" s="338"/>
      <c r="D44" s="392"/>
      <c r="E44" s="392"/>
      <c r="F44" s="420"/>
      <c r="G44" s="420"/>
      <c r="I44" s="338"/>
      <c r="J44" s="338"/>
    </row>
    <row r="45" spans="1:10" ht="12.75" x14ac:dyDescent="0.2">
      <c r="A45" s="338"/>
      <c r="B45" s="338"/>
      <c r="C45" s="338"/>
      <c r="D45" s="392"/>
      <c r="E45" s="392"/>
      <c r="F45" s="420"/>
      <c r="G45" s="420"/>
      <c r="I45" s="338"/>
      <c r="J45" s="338"/>
    </row>
    <row r="46" spans="1:10" ht="12.75" x14ac:dyDescent="0.2">
      <c r="A46" s="338"/>
      <c r="B46" s="338"/>
      <c r="C46" s="338"/>
      <c r="D46" s="392"/>
      <c r="E46" s="392"/>
      <c r="F46" s="420"/>
      <c r="G46" s="420"/>
      <c r="I46" s="338"/>
      <c r="J46" s="338"/>
    </row>
    <row r="47" spans="1:10" ht="12.75" x14ac:dyDescent="0.2">
      <c r="A47" s="338"/>
      <c r="B47" s="338"/>
      <c r="C47" s="338"/>
      <c r="D47" s="392"/>
      <c r="E47" s="392"/>
      <c r="F47" s="420"/>
      <c r="G47" s="420"/>
      <c r="I47" s="338"/>
      <c r="J47" s="338"/>
    </row>
    <row r="48" spans="1:10" ht="12.75" x14ac:dyDescent="0.2">
      <c r="A48" s="338"/>
      <c r="B48" s="338"/>
      <c r="C48" s="338"/>
      <c r="D48" s="392"/>
      <c r="E48" s="392"/>
      <c r="F48" s="420"/>
      <c r="G48" s="420"/>
      <c r="I48" s="338"/>
      <c r="J48" s="338"/>
    </row>
    <row r="49" spans="1:10" ht="12.75" x14ac:dyDescent="0.2">
      <c r="A49" s="338"/>
      <c r="B49" s="338"/>
      <c r="C49" s="338"/>
      <c r="D49" s="392"/>
      <c r="E49" s="392"/>
      <c r="F49" s="420"/>
      <c r="G49" s="420"/>
      <c r="I49" s="338"/>
      <c r="J49" s="338"/>
    </row>
    <row r="50" spans="1:10" ht="12.75" x14ac:dyDescent="0.2">
      <c r="A50" s="338"/>
      <c r="B50" s="338"/>
      <c r="C50" s="338"/>
      <c r="D50" s="392"/>
      <c r="E50" s="392"/>
      <c r="F50" s="420"/>
      <c r="G50" s="420"/>
      <c r="I50" s="338"/>
      <c r="J50" s="338"/>
    </row>
    <row r="51" spans="1:10" ht="12.75" x14ac:dyDescent="0.2">
      <c r="A51" s="338"/>
      <c r="B51" s="338"/>
      <c r="C51" s="338"/>
      <c r="D51" s="392"/>
      <c r="E51" s="392"/>
      <c r="F51" s="420"/>
      <c r="G51" s="420"/>
      <c r="I51" s="338"/>
      <c r="J51" s="338"/>
    </row>
    <row r="52" spans="1:10" ht="12.75" x14ac:dyDescent="0.2">
      <c r="A52" s="338"/>
      <c r="B52" s="338"/>
      <c r="C52" s="338"/>
      <c r="D52" s="392"/>
      <c r="E52" s="392"/>
      <c r="F52" s="420"/>
      <c r="G52" s="420"/>
      <c r="I52" s="338"/>
      <c r="J52" s="338"/>
    </row>
    <row r="53" spans="1:10" ht="12.75" x14ac:dyDescent="0.2">
      <c r="A53" s="338"/>
      <c r="B53" s="338"/>
      <c r="C53" s="338"/>
      <c r="D53" s="392"/>
      <c r="E53" s="392"/>
      <c r="F53" s="420"/>
      <c r="G53" s="420"/>
      <c r="I53" s="338"/>
      <c r="J53" s="338"/>
    </row>
  </sheetData>
  <pageMargins left="0.70866141732283472" right="0.70866141732283472" top="0.15748031496062992" bottom="0.74803149606299213" header="0.31496062992125984" footer="0.31496062992125984"/>
  <pageSetup paperSize="9" scale="67"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R74"/>
  <sheetViews>
    <sheetView topLeftCell="A4" zoomScale="90" zoomScaleNormal="90" workbookViewId="0">
      <selection sqref="A1:M26"/>
    </sheetView>
  </sheetViews>
  <sheetFormatPr defaultColWidth="4" defaultRowHeight="15" x14ac:dyDescent="0.25"/>
  <cols>
    <col min="1" max="1" width="4.140625" style="436" customWidth="1"/>
    <col min="2" max="2" width="23.140625" style="259" customWidth="1"/>
    <col min="3" max="3" width="4" style="335" customWidth="1"/>
    <col min="4" max="6" width="3.7109375" style="335" customWidth="1"/>
    <col min="7" max="7" width="6" style="335" customWidth="1"/>
    <col min="8" max="8" width="6.5703125" style="339" customWidth="1"/>
    <col min="9" max="9" width="9.42578125" style="339" customWidth="1"/>
    <col min="10" max="10" width="4.7109375" style="335" customWidth="1"/>
    <col min="11" max="11" width="10.85546875" style="339" customWidth="1"/>
    <col min="12" max="12" width="10.28515625" style="339" customWidth="1"/>
    <col min="13" max="13" width="10.28515625" style="335" customWidth="1"/>
    <col min="14" max="14" width="9.140625" style="338" customWidth="1"/>
    <col min="15" max="15" width="8" style="335" customWidth="1"/>
    <col min="16" max="16" width="9.140625" style="336" customWidth="1"/>
    <col min="17" max="223" width="9.140625" style="338" customWidth="1"/>
    <col min="224" max="224" width="4.140625" style="338" customWidth="1"/>
    <col min="225" max="225" width="23.140625" style="338" customWidth="1"/>
    <col min="226" max="226" width="4" style="338"/>
    <col min="227" max="227" width="4.140625" style="338" customWidth="1"/>
    <col min="228" max="228" width="23.140625" style="338" customWidth="1"/>
    <col min="229" max="229" width="4" style="338" customWidth="1"/>
    <col min="230" max="230" width="3.7109375" style="338" customWidth="1"/>
    <col min="231" max="231" width="4" style="338" customWidth="1"/>
    <col min="232" max="232" width="7.85546875" style="338" customWidth="1"/>
    <col min="233" max="233" width="4.5703125" style="338" customWidth="1"/>
    <col min="234" max="234" width="4.140625" style="338" customWidth="1"/>
    <col min="235" max="236" width="3.85546875" style="338" customWidth="1"/>
    <col min="237" max="238" width="4" style="338" customWidth="1"/>
    <col min="239" max="239" width="5.28515625" style="338" customWidth="1"/>
    <col min="240" max="241" width="4" style="338" customWidth="1"/>
    <col min="242" max="242" width="5" style="338" customWidth="1"/>
    <col min="243" max="243" width="4.28515625" style="338" customWidth="1"/>
    <col min="244" max="244" width="4" style="338" customWidth="1"/>
    <col min="245" max="245" width="3.85546875" style="338" customWidth="1"/>
    <col min="246" max="246" width="5.7109375" style="338" customWidth="1"/>
    <col min="247" max="247" width="5.140625" style="338" customWidth="1"/>
    <col min="248" max="248" width="5.7109375" style="338" customWidth="1"/>
    <col min="249" max="249" width="4.42578125" style="338" customWidth="1"/>
    <col min="250" max="251" width="4" style="338" customWidth="1"/>
    <col min="252" max="252" width="7.85546875" style="338" customWidth="1"/>
    <col min="253" max="253" width="5.7109375" style="338" customWidth="1"/>
    <col min="254" max="254" width="5.42578125" style="338" customWidth="1"/>
    <col min="255" max="255" width="4.42578125" style="338" customWidth="1"/>
    <col min="256" max="256" width="6.5703125" style="338" customWidth="1"/>
    <col min="257" max="257" width="10.28515625" style="338" customWidth="1"/>
    <col min="258" max="258" width="4.7109375" style="338" customWidth="1"/>
    <col min="259" max="259" width="5.28515625" style="338" customWidth="1"/>
    <col min="260" max="260" width="4.42578125" style="338" customWidth="1"/>
    <col min="261" max="262" width="4" style="338" customWidth="1"/>
    <col min="263" max="263" width="5.85546875" style="338" customWidth="1"/>
    <col min="264" max="264" width="4" style="338" customWidth="1"/>
    <col min="265" max="265" width="7.42578125" style="338" customWidth="1"/>
    <col min="266" max="266" width="5.28515625" style="338" customWidth="1"/>
    <col min="267" max="267" width="10.85546875" style="338" customWidth="1"/>
    <col min="268" max="269" width="10.28515625" style="338" customWidth="1"/>
    <col min="270" max="270" width="9.140625" style="338" customWidth="1"/>
    <col min="271" max="271" width="8" style="338" customWidth="1"/>
    <col min="272" max="479" width="9.140625" style="338" customWidth="1"/>
    <col min="480" max="480" width="4.140625" style="338" customWidth="1"/>
    <col min="481" max="481" width="23.140625" style="338" customWidth="1"/>
    <col min="482" max="482" width="4" style="338"/>
    <col min="483" max="483" width="4.140625" style="338" customWidth="1"/>
    <col min="484" max="484" width="23.140625" style="338" customWidth="1"/>
    <col min="485" max="485" width="4" style="338" customWidth="1"/>
    <col min="486" max="486" width="3.7109375" style="338" customWidth="1"/>
    <col min="487" max="487" width="4" style="338" customWidth="1"/>
    <col min="488" max="488" width="7.85546875" style="338" customWidth="1"/>
    <col min="489" max="489" width="4.5703125" style="338" customWidth="1"/>
    <col min="490" max="490" width="4.140625" style="338" customWidth="1"/>
    <col min="491" max="492" width="3.85546875" style="338" customWidth="1"/>
    <col min="493" max="494" width="4" style="338" customWidth="1"/>
    <col min="495" max="495" width="5.28515625" style="338" customWidth="1"/>
    <col min="496" max="497" width="4" style="338" customWidth="1"/>
    <col min="498" max="498" width="5" style="338" customWidth="1"/>
    <col min="499" max="499" width="4.28515625" style="338" customWidth="1"/>
    <col min="500" max="500" width="4" style="338" customWidth="1"/>
    <col min="501" max="501" width="3.85546875" style="338" customWidth="1"/>
    <col min="502" max="502" width="5.7109375" style="338" customWidth="1"/>
    <col min="503" max="503" width="5.140625" style="338" customWidth="1"/>
    <col min="504" max="504" width="5.7109375" style="338" customWidth="1"/>
    <col min="505" max="505" width="4.42578125" style="338" customWidth="1"/>
    <col min="506" max="507" width="4" style="338" customWidth="1"/>
    <col min="508" max="508" width="7.85546875" style="338" customWidth="1"/>
    <col min="509" max="509" width="5.7109375" style="338" customWidth="1"/>
    <col min="510" max="510" width="5.42578125" style="338" customWidth="1"/>
    <col min="511" max="511" width="4.42578125" style="338" customWidth="1"/>
    <col min="512" max="512" width="6.5703125" style="338" customWidth="1"/>
    <col min="513" max="513" width="10.28515625" style="338" customWidth="1"/>
    <col min="514" max="514" width="4.7109375" style="338" customWidth="1"/>
    <col min="515" max="515" width="5.28515625" style="338" customWidth="1"/>
    <col min="516" max="516" width="4.42578125" style="338" customWidth="1"/>
    <col min="517" max="518" width="4" style="338" customWidth="1"/>
    <col min="519" max="519" width="5.85546875" style="338" customWidth="1"/>
    <col min="520" max="520" width="4" style="338" customWidth="1"/>
    <col min="521" max="521" width="7.42578125" style="338" customWidth="1"/>
    <col min="522" max="522" width="5.28515625" style="338" customWidth="1"/>
    <col min="523" max="523" width="10.85546875" style="338" customWidth="1"/>
    <col min="524" max="525" width="10.28515625" style="338" customWidth="1"/>
    <col min="526" max="526" width="9.140625" style="338" customWidth="1"/>
    <col min="527" max="527" width="8" style="338" customWidth="1"/>
    <col min="528" max="735" width="9.140625" style="338" customWidth="1"/>
    <col min="736" max="736" width="4.140625" style="338" customWidth="1"/>
    <col min="737" max="737" width="23.140625" style="338" customWidth="1"/>
    <col min="738" max="738" width="4" style="338"/>
    <col min="739" max="739" width="4.140625" style="338" customWidth="1"/>
    <col min="740" max="740" width="23.140625" style="338" customWidth="1"/>
    <col min="741" max="741" width="4" style="338" customWidth="1"/>
    <col min="742" max="742" width="3.7109375" style="338" customWidth="1"/>
    <col min="743" max="743" width="4" style="338" customWidth="1"/>
    <col min="744" max="744" width="7.85546875" style="338" customWidth="1"/>
    <col min="745" max="745" width="4.5703125" style="338" customWidth="1"/>
    <col min="746" max="746" width="4.140625" style="338" customWidth="1"/>
    <col min="747" max="748" width="3.85546875" style="338" customWidth="1"/>
    <col min="749" max="750" width="4" style="338" customWidth="1"/>
    <col min="751" max="751" width="5.28515625" style="338" customWidth="1"/>
    <col min="752" max="753" width="4" style="338" customWidth="1"/>
    <col min="754" max="754" width="5" style="338" customWidth="1"/>
    <col min="755" max="755" width="4.28515625" style="338" customWidth="1"/>
    <col min="756" max="756" width="4" style="338" customWidth="1"/>
    <col min="757" max="757" width="3.85546875" style="338" customWidth="1"/>
    <col min="758" max="758" width="5.7109375" style="338" customWidth="1"/>
    <col min="759" max="759" width="5.140625" style="338" customWidth="1"/>
    <col min="760" max="760" width="5.7109375" style="338" customWidth="1"/>
    <col min="761" max="761" width="4.42578125" style="338" customWidth="1"/>
    <col min="762" max="763" width="4" style="338" customWidth="1"/>
    <col min="764" max="764" width="7.85546875" style="338" customWidth="1"/>
    <col min="765" max="765" width="5.7109375" style="338" customWidth="1"/>
    <col min="766" max="766" width="5.42578125" style="338" customWidth="1"/>
    <col min="767" max="767" width="4.42578125" style="338" customWidth="1"/>
    <col min="768" max="768" width="6.5703125" style="338" customWidth="1"/>
    <col min="769" max="769" width="10.28515625" style="338" customWidth="1"/>
    <col min="770" max="770" width="4.7109375" style="338" customWidth="1"/>
    <col min="771" max="771" width="5.28515625" style="338" customWidth="1"/>
    <col min="772" max="772" width="4.42578125" style="338" customWidth="1"/>
    <col min="773" max="774" width="4" style="338" customWidth="1"/>
    <col min="775" max="775" width="5.85546875" style="338" customWidth="1"/>
    <col min="776" max="776" width="4" style="338" customWidth="1"/>
    <col min="777" max="777" width="7.42578125" style="338" customWidth="1"/>
    <col min="778" max="778" width="5.28515625" style="338" customWidth="1"/>
    <col min="779" max="779" width="10.85546875" style="338" customWidth="1"/>
    <col min="780" max="781" width="10.28515625" style="338" customWidth="1"/>
    <col min="782" max="782" width="9.140625" style="338" customWidth="1"/>
    <col min="783" max="783" width="8" style="338" customWidth="1"/>
    <col min="784" max="991" width="9.140625" style="338" customWidth="1"/>
    <col min="992" max="992" width="4.140625" style="338" customWidth="1"/>
    <col min="993" max="993" width="23.140625" style="338" customWidth="1"/>
    <col min="994" max="994" width="4" style="338"/>
    <col min="995" max="995" width="4.140625" style="338" customWidth="1"/>
    <col min="996" max="996" width="23.140625" style="338" customWidth="1"/>
    <col min="997" max="997" width="4" style="338" customWidth="1"/>
    <col min="998" max="998" width="3.7109375" style="338" customWidth="1"/>
    <col min="999" max="999" width="4" style="338" customWidth="1"/>
    <col min="1000" max="1000" width="7.85546875" style="338" customWidth="1"/>
    <col min="1001" max="1001" width="4.5703125" style="338" customWidth="1"/>
    <col min="1002" max="1002" width="4.140625" style="338" customWidth="1"/>
    <col min="1003" max="1004" width="3.85546875" style="338" customWidth="1"/>
    <col min="1005" max="1006" width="4" style="338" customWidth="1"/>
    <col min="1007" max="1007" width="5.28515625" style="338" customWidth="1"/>
    <col min="1008" max="1009" width="4" style="338" customWidth="1"/>
    <col min="1010" max="1010" width="5" style="338" customWidth="1"/>
    <col min="1011" max="1011" width="4.28515625" style="338" customWidth="1"/>
    <col min="1012" max="1012" width="4" style="338" customWidth="1"/>
    <col min="1013" max="1013" width="3.85546875" style="338" customWidth="1"/>
    <col min="1014" max="1014" width="5.7109375" style="338" customWidth="1"/>
    <col min="1015" max="1015" width="5.140625" style="338" customWidth="1"/>
    <col min="1016" max="1016" width="5.7109375" style="338" customWidth="1"/>
    <col min="1017" max="1017" width="4.42578125" style="338" customWidth="1"/>
    <col min="1018" max="1019" width="4" style="338" customWidth="1"/>
    <col min="1020" max="1020" width="7.85546875" style="338" customWidth="1"/>
    <col min="1021" max="1021" width="5.7109375" style="338" customWidth="1"/>
    <col min="1022" max="1022" width="5.42578125" style="338" customWidth="1"/>
    <col min="1023" max="1023" width="4.42578125" style="338" customWidth="1"/>
    <col min="1024" max="1024" width="6.5703125" style="338" customWidth="1"/>
    <col min="1025" max="1025" width="10.28515625" style="338" customWidth="1"/>
    <col min="1026" max="1026" width="4.7109375" style="338" customWidth="1"/>
    <col min="1027" max="1027" width="5.28515625" style="338" customWidth="1"/>
    <col min="1028" max="1028" width="4.42578125" style="338" customWidth="1"/>
    <col min="1029" max="1030" width="4" style="338" customWidth="1"/>
    <col min="1031" max="1031" width="5.85546875" style="338" customWidth="1"/>
    <col min="1032" max="1032" width="4" style="338" customWidth="1"/>
    <col min="1033" max="1033" width="7.42578125" style="338" customWidth="1"/>
    <col min="1034" max="1034" width="5.28515625" style="338" customWidth="1"/>
    <col min="1035" max="1035" width="10.85546875" style="338" customWidth="1"/>
    <col min="1036" max="1037" width="10.28515625" style="338" customWidth="1"/>
    <col min="1038" max="1038" width="9.140625" style="338" customWidth="1"/>
    <col min="1039" max="1039" width="8" style="338" customWidth="1"/>
    <col min="1040" max="1247" width="9.140625" style="338" customWidth="1"/>
    <col min="1248" max="1248" width="4.140625" style="338" customWidth="1"/>
    <col min="1249" max="1249" width="23.140625" style="338" customWidth="1"/>
    <col min="1250" max="1250" width="4" style="338"/>
    <col min="1251" max="1251" width="4.140625" style="338" customWidth="1"/>
    <col min="1252" max="1252" width="23.140625" style="338" customWidth="1"/>
    <col min="1253" max="1253" width="4" style="338" customWidth="1"/>
    <col min="1254" max="1254" width="3.7109375" style="338" customWidth="1"/>
    <col min="1255" max="1255" width="4" style="338" customWidth="1"/>
    <col min="1256" max="1256" width="7.85546875" style="338" customWidth="1"/>
    <col min="1257" max="1257" width="4.5703125" style="338" customWidth="1"/>
    <col min="1258" max="1258" width="4.140625" style="338" customWidth="1"/>
    <col min="1259" max="1260" width="3.85546875" style="338" customWidth="1"/>
    <col min="1261" max="1262" width="4" style="338" customWidth="1"/>
    <col min="1263" max="1263" width="5.28515625" style="338" customWidth="1"/>
    <col min="1264" max="1265" width="4" style="338" customWidth="1"/>
    <col min="1266" max="1266" width="5" style="338" customWidth="1"/>
    <col min="1267" max="1267" width="4.28515625" style="338" customWidth="1"/>
    <col min="1268" max="1268" width="4" style="338" customWidth="1"/>
    <col min="1269" max="1269" width="3.85546875" style="338" customWidth="1"/>
    <col min="1270" max="1270" width="5.7109375" style="338" customWidth="1"/>
    <col min="1271" max="1271" width="5.140625" style="338" customWidth="1"/>
    <col min="1272" max="1272" width="5.7109375" style="338" customWidth="1"/>
    <col min="1273" max="1273" width="4.42578125" style="338" customWidth="1"/>
    <col min="1274" max="1275" width="4" style="338" customWidth="1"/>
    <col min="1276" max="1276" width="7.85546875" style="338" customWidth="1"/>
    <col min="1277" max="1277" width="5.7109375" style="338" customWidth="1"/>
    <col min="1278" max="1278" width="5.42578125" style="338" customWidth="1"/>
    <col min="1279" max="1279" width="4.42578125" style="338" customWidth="1"/>
    <col min="1280" max="1280" width="6.5703125" style="338" customWidth="1"/>
    <col min="1281" max="1281" width="10.28515625" style="338" customWidth="1"/>
    <col min="1282" max="1282" width="4.7109375" style="338" customWidth="1"/>
    <col min="1283" max="1283" width="5.28515625" style="338" customWidth="1"/>
    <col min="1284" max="1284" width="4.42578125" style="338" customWidth="1"/>
    <col min="1285" max="1286" width="4" style="338" customWidth="1"/>
    <col min="1287" max="1287" width="5.85546875" style="338" customWidth="1"/>
    <col min="1288" max="1288" width="4" style="338" customWidth="1"/>
    <col min="1289" max="1289" width="7.42578125" style="338" customWidth="1"/>
    <col min="1290" max="1290" width="5.28515625" style="338" customWidth="1"/>
    <col min="1291" max="1291" width="10.85546875" style="338" customWidth="1"/>
    <col min="1292" max="1293" width="10.28515625" style="338" customWidth="1"/>
    <col min="1294" max="1294" width="9.140625" style="338" customWidth="1"/>
    <col min="1295" max="1295" width="8" style="338" customWidth="1"/>
    <col min="1296" max="1503" width="9.140625" style="338" customWidth="1"/>
    <col min="1504" max="1504" width="4.140625" style="338" customWidth="1"/>
    <col min="1505" max="1505" width="23.140625" style="338" customWidth="1"/>
    <col min="1506" max="1506" width="4" style="338"/>
    <col min="1507" max="1507" width="4.140625" style="338" customWidth="1"/>
    <col min="1508" max="1508" width="23.140625" style="338" customWidth="1"/>
    <col min="1509" max="1509" width="4" style="338" customWidth="1"/>
    <col min="1510" max="1510" width="3.7109375" style="338" customWidth="1"/>
    <col min="1511" max="1511" width="4" style="338" customWidth="1"/>
    <col min="1512" max="1512" width="7.85546875" style="338" customWidth="1"/>
    <col min="1513" max="1513" width="4.5703125" style="338" customWidth="1"/>
    <col min="1514" max="1514" width="4.140625" style="338" customWidth="1"/>
    <col min="1515" max="1516" width="3.85546875" style="338" customWidth="1"/>
    <col min="1517" max="1518" width="4" style="338" customWidth="1"/>
    <col min="1519" max="1519" width="5.28515625" style="338" customWidth="1"/>
    <col min="1520" max="1521" width="4" style="338" customWidth="1"/>
    <col min="1522" max="1522" width="5" style="338" customWidth="1"/>
    <col min="1523" max="1523" width="4.28515625" style="338" customWidth="1"/>
    <col min="1524" max="1524" width="4" style="338" customWidth="1"/>
    <col min="1525" max="1525" width="3.85546875" style="338" customWidth="1"/>
    <col min="1526" max="1526" width="5.7109375" style="338" customWidth="1"/>
    <col min="1527" max="1527" width="5.140625" style="338" customWidth="1"/>
    <col min="1528" max="1528" width="5.7109375" style="338" customWidth="1"/>
    <col min="1529" max="1529" width="4.42578125" style="338" customWidth="1"/>
    <col min="1530" max="1531" width="4" style="338" customWidth="1"/>
    <col min="1532" max="1532" width="7.85546875" style="338" customWidth="1"/>
    <col min="1533" max="1533" width="5.7109375" style="338" customWidth="1"/>
    <col min="1534" max="1534" width="5.42578125" style="338" customWidth="1"/>
    <col min="1535" max="1535" width="4.42578125" style="338" customWidth="1"/>
    <col min="1536" max="1536" width="6.5703125" style="338" customWidth="1"/>
    <col min="1537" max="1537" width="10.28515625" style="338" customWidth="1"/>
    <col min="1538" max="1538" width="4.7109375" style="338" customWidth="1"/>
    <col min="1539" max="1539" width="5.28515625" style="338" customWidth="1"/>
    <col min="1540" max="1540" width="4.42578125" style="338" customWidth="1"/>
    <col min="1541" max="1542" width="4" style="338" customWidth="1"/>
    <col min="1543" max="1543" width="5.85546875" style="338" customWidth="1"/>
    <col min="1544" max="1544" width="4" style="338" customWidth="1"/>
    <col min="1545" max="1545" width="7.42578125" style="338" customWidth="1"/>
    <col min="1546" max="1546" width="5.28515625" style="338" customWidth="1"/>
    <col min="1547" max="1547" width="10.85546875" style="338" customWidth="1"/>
    <col min="1548" max="1549" width="10.28515625" style="338" customWidth="1"/>
    <col min="1550" max="1550" width="9.140625" style="338" customWidth="1"/>
    <col min="1551" max="1551" width="8" style="338" customWidth="1"/>
    <col min="1552" max="1759" width="9.140625" style="338" customWidth="1"/>
    <col min="1760" max="1760" width="4.140625" style="338" customWidth="1"/>
    <col min="1761" max="1761" width="23.140625" style="338" customWidth="1"/>
    <col min="1762" max="1762" width="4" style="338"/>
    <col min="1763" max="1763" width="4.140625" style="338" customWidth="1"/>
    <col min="1764" max="1764" width="23.140625" style="338" customWidth="1"/>
    <col min="1765" max="1765" width="4" style="338" customWidth="1"/>
    <col min="1766" max="1766" width="3.7109375" style="338" customWidth="1"/>
    <col min="1767" max="1767" width="4" style="338" customWidth="1"/>
    <col min="1768" max="1768" width="7.85546875" style="338" customWidth="1"/>
    <col min="1769" max="1769" width="4.5703125" style="338" customWidth="1"/>
    <col min="1770" max="1770" width="4.140625" style="338" customWidth="1"/>
    <col min="1771" max="1772" width="3.85546875" style="338" customWidth="1"/>
    <col min="1773" max="1774" width="4" style="338" customWidth="1"/>
    <col min="1775" max="1775" width="5.28515625" style="338" customWidth="1"/>
    <col min="1776" max="1777" width="4" style="338" customWidth="1"/>
    <col min="1778" max="1778" width="5" style="338" customWidth="1"/>
    <col min="1779" max="1779" width="4.28515625" style="338" customWidth="1"/>
    <col min="1780" max="1780" width="4" style="338" customWidth="1"/>
    <col min="1781" max="1781" width="3.85546875" style="338" customWidth="1"/>
    <col min="1782" max="1782" width="5.7109375" style="338" customWidth="1"/>
    <col min="1783" max="1783" width="5.140625" style="338" customWidth="1"/>
    <col min="1784" max="1784" width="5.7109375" style="338" customWidth="1"/>
    <col min="1785" max="1785" width="4.42578125" style="338" customWidth="1"/>
    <col min="1786" max="1787" width="4" style="338" customWidth="1"/>
    <col min="1788" max="1788" width="7.85546875" style="338" customWidth="1"/>
    <col min="1789" max="1789" width="5.7109375" style="338" customWidth="1"/>
    <col min="1790" max="1790" width="5.42578125" style="338" customWidth="1"/>
    <col min="1791" max="1791" width="4.42578125" style="338" customWidth="1"/>
    <col min="1792" max="1792" width="6.5703125" style="338" customWidth="1"/>
    <col min="1793" max="1793" width="10.28515625" style="338" customWidth="1"/>
    <col min="1794" max="1794" width="4.7109375" style="338" customWidth="1"/>
    <col min="1795" max="1795" width="5.28515625" style="338" customWidth="1"/>
    <col min="1796" max="1796" width="4.42578125" style="338" customWidth="1"/>
    <col min="1797" max="1798" width="4" style="338" customWidth="1"/>
    <col min="1799" max="1799" width="5.85546875" style="338" customWidth="1"/>
    <col min="1800" max="1800" width="4" style="338" customWidth="1"/>
    <col min="1801" max="1801" width="7.42578125" style="338" customWidth="1"/>
    <col min="1802" max="1802" width="5.28515625" style="338" customWidth="1"/>
    <col min="1803" max="1803" width="10.85546875" style="338" customWidth="1"/>
    <col min="1804" max="1805" width="10.28515625" style="338" customWidth="1"/>
    <col min="1806" max="1806" width="9.140625" style="338" customWidth="1"/>
    <col min="1807" max="1807" width="8" style="338" customWidth="1"/>
    <col min="1808" max="2015" width="9.140625" style="338" customWidth="1"/>
    <col min="2016" max="2016" width="4.140625" style="338" customWidth="1"/>
    <col min="2017" max="2017" width="23.140625" style="338" customWidth="1"/>
    <col min="2018" max="2018" width="4" style="338"/>
    <col min="2019" max="2019" width="4.140625" style="338" customWidth="1"/>
    <col min="2020" max="2020" width="23.140625" style="338" customWidth="1"/>
    <col min="2021" max="2021" width="4" style="338" customWidth="1"/>
    <col min="2022" max="2022" width="3.7109375" style="338" customWidth="1"/>
    <col min="2023" max="2023" width="4" style="338" customWidth="1"/>
    <col min="2024" max="2024" width="7.85546875" style="338" customWidth="1"/>
    <col min="2025" max="2025" width="4.5703125" style="338" customWidth="1"/>
    <col min="2026" max="2026" width="4.140625" style="338" customWidth="1"/>
    <col min="2027" max="2028" width="3.85546875" style="338" customWidth="1"/>
    <col min="2029" max="2030" width="4" style="338" customWidth="1"/>
    <col min="2031" max="2031" width="5.28515625" style="338" customWidth="1"/>
    <col min="2032" max="2033" width="4" style="338" customWidth="1"/>
    <col min="2034" max="2034" width="5" style="338" customWidth="1"/>
    <col min="2035" max="2035" width="4.28515625" style="338" customWidth="1"/>
    <col min="2036" max="2036" width="4" style="338" customWidth="1"/>
    <col min="2037" max="2037" width="3.85546875" style="338" customWidth="1"/>
    <col min="2038" max="2038" width="5.7109375" style="338" customWidth="1"/>
    <col min="2039" max="2039" width="5.140625" style="338" customWidth="1"/>
    <col min="2040" max="2040" width="5.7109375" style="338" customWidth="1"/>
    <col min="2041" max="2041" width="4.42578125" style="338" customWidth="1"/>
    <col min="2042" max="2043" width="4" style="338" customWidth="1"/>
    <col min="2044" max="2044" width="7.85546875" style="338" customWidth="1"/>
    <col min="2045" max="2045" width="5.7109375" style="338" customWidth="1"/>
    <col min="2046" max="2046" width="5.42578125" style="338" customWidth="1"/>
    <col min="2047" max="2047" width="4.42578125" style="338" customWidth="1"/>
    <col min="2048" max="2048" width="6.5703125" style="338" customWidth="1"/>
    <col min="2049" max="2049" width="10.28515625" style="338" customWidth="1"/>
    <col min="2050" max="2050" width="4.7109375" style="338" customWidth="1"/>
    <col min="2051" max="2051" width="5.28515625" style="338" customWidth="1"/>
    <col min="2052" max="2052" width="4.42578125" style="338" customWidth="1"/>
    <col min="2053" max="2054" width="4" style="338" customWidth="1"/>
    <col min="2055" max="2055" width="5.85546875" style="338" customWidth="1"/>
    <col min="2056" max="2056" width="4" style="338" customWidth="1"/>
    <col min="2057" max="2057" width="7.42578125" style="338" customWidth="1"/>
    <col min="2058" max="2058" width="5.28515625" style="338" customWidth="1"/>
    <col min="2059" max="2059" width="10.85546875" style="338" customWidth="1"/>
    <col min="2060" max="2061" width="10.28515625" style="338" customWidth="1"/>
    <col min="2062" max="2062" width="9.140625" style="338" customWidth="1"/>
    <col min="2063" max="2063" width="8" style="338" customWidth="1"/>
    <col min="2064" max="2271" width="9.140625" style="338" customWidth="1"/>
    <col min="2272" max="2272" width="4.140625" style="338" customWidth="1"/>
    <col min="2273" max="2273" width="23.140625" style="338" customWidth="1"/>
    <col min="2274" max="2274" width="4" style="338"/>
    <col min="2275" max="2275" width="4.140625" style="338" customWidth="1"/>
    <col min="2276" max="2276" width="23.140625" style="338" customWidth="1"/>
    <col min="2277" max="2277" width="4" style="338" customWidth="1"/>
    <col min="2278" max="2278" width="3.7109375" style="338" customWidth="1"/>
    <col min="2279" max="2279" width="4" style="338" customWidth="1"/>
    <col min="2280" max="2280" width="7.85546875" style="338" customWidth="1"/>
    <col min="2281" max="2281" width="4.5703125" style="338" customWidth="1"/>
    <col min="2282" max="2282" width="4.140625" style="338" customWidth="1"/>
    <col min="2283" max="2284" width="3.85546875" style="338" customWidth="1"/>
    <col min="2285" max="2286" width="4" style="338" customWidth="1"/>
    <col min="2287" max="2287" width="5.28515625" style="338" customWidth="1"/>
    <col min="2288" max="2289" width="4" style="338" customWidth="1"/>
    <col min="2290" max="2290" width="5" style="338" customWidth="1"/>
    <col min="2291" max="2291" width="4.28515625" style="338" customWidth="1"/>
    <col min="2292" max="2292" width="4" style="338" customWidth="1"/>
    <col min="2293" max="2293" width="3.85546875" style="338" customWidth="1"/>
    <col min="2294" max="2294" width="5.7109375" style="338" customWidth="1"/>
    <col min="2295" max="2295" width="5.140625" style="338" customWidth="1"/>
    <col min="2296" max="2296" width="5.7109375" style="338" customWidth="1"/>
    <col min="2297" max="2297" width="4.42578125" style="338" customWidth="1"/>
    <col min="2298" max="2299" width="4" style="338" customWidth="1"/>
    <col min="2300" max="2300" width="7.85546875" style="338" customWidth="1"/>
    <col min="2301" max="2301" width="5.7109375" style="338" customWidth="1"/>
    <col min="2302" max="2302" width="5.42578125" style="338" customWidth="1"/>
    <col min="2303" max="2303" width="4.42578125" style="338" customWidth="1"/>
    <col min="2304" max="2304" width="6.5703125" style="338" customWidth="1"/>
    <col min="2305" max="2305" width="10.28515625" style="338" customWidth="1"/>
    <col min="2306" max="2306" width="4.7109375" style="338" customWidth="1"/>
    <col min="2307" max="2307" width="5.28515625" style="338" customWidth="1"/>
    <col min="2308" max="2308" width="4.42578125" style="338" customWidth="1"/>
    <col min="2309" max="2310" width="4" style="338" customWidth="1"/>
    <col min="2311" max="2311" width="5.85546875" style="338" customWidth="1"/>
    <col min="2312" max="2312" width="4" style="338" customWidth="1"/>
    <col min="2313" max="2313" width="7.42578125" style="338" customWidth="1"/>
    <col min="2314" max="2314" width="5.28515625" style="338" customWidth="1"/>
    <col min="2315" max="2315" width="10.85546875" style="338" customWidth="1"/>
    <col min="2316" max="2317" width="10.28515625" style="338" customWidth="1"/>
    <col min="2318" max="2318" width="9.140625" style="338" customWidth="1"/>
    <col min="2319" max="2319" width="8" style="338" customWidth="1"/>
    <col min="2320" max="2527" width="9.140625" style="338" customWidth="1"/>
    <col min="2528" max="2528" width="4.140625" style="338" customWidth="1"/>
    <col min="2529" max="2529" width="23.140625" style="338" customWidth="1"/>
    <col min="2530" max="2530" width="4" style="338"/>
    <col min="2531" max="2531" width="4.140625" style="338" customWidth="1"/>
    <col min="2532" max="2532" width="23.140625" style="338" customWidth="1"/>
    <col min="2533" max="2533" width="4" style="338" customWidth="1"/>
    <col min="2534" max="2534" width="3.7109375" style="338" customWidth="1"/>
    <col min="2535" max="2535" width="4" style="338" customWidth="1"/>
    <col min="2536" max="2536" width="7.85546875" style="338" customWidth="1"/>
    <col min="2537" max="2537" width="4.5703125" style="338" customWidth="1"/>
    <col min="2538" max="2538" width="4.140625" style="338" customWidth="1"/>
    <col min="2539" max="2540" width="3.85546875" style="338" customWidth="1"/>
    <col min="2541" max="2542" width="4" style="338" customWidth="1"/>
    <col min="2543" max="2543" width="5.28515625" style="338" customWidth="1"/>
    <col min="2544" max="2545" width="4" style="338" customWidth="1"/>
    <col min="2546" max="2546" width="5" style="338" customWidth="1"/>
    <col min="2547" max="2547" width="4.28515625" style="338" customWidth="1"/>
    <col min="2548" max="2548" width="4" style="338" customWidth="1"/>
    <col min="2549" max="2549" width="3.85546875" style="338" customWidth="1"/>
    <col min="2550" max="2550" width="5.7109375" style="338" customWidth="1"/>
    <col min="2551" max="2551" width="5.140625" style="338" customWidth="1"/>
    <col min="2552" max="2552" width="5.7109375" style="338" customWidth="1"/>
    <col min="2553" max="2553" width="4.42578125" style="338" customWidth="1"/>
    <col min="2554" max="2555" width="4" style="338" customWidth="1"/>
    <col min="2556" max="2556" width="7.85546875" style="338" customWidth="1"/>
    <col min="2557" max="2557" width="5.7109375" style="338" customWidth="1"/>
    <col min="2558" max="2558" width="5.42578125" style="338" customWidth="1"/>
    <col min="2559" max="2559" width="4.42578125" style="338" customWidth="1"/>
    <col min="2560" max="2560" width="6.5703125" style="338" customWidth="1"/>
    <col min="2561" max="2561" width="10.28515625" style="338" customWidth="1"/>
    <col min="2562" max="2562" width="4.7109375" style="338" customWidth="1"/>
    <col min="2563" max="2563" width="5.28515625" style="338" customWidth="1"/>
    <col min="2564" max="2564" width="4.42578125" style="338" customWidth="1"/>
    <col min="2565" max="2566" width="4" style="338" customWidth="1"/>
    <col min="2567" max="2567" width="5.85546875" style="338" customWidth="1"/>
    <col min="2568" max="2568" width="4" style="338" customWidth="1"/>
    <col min="2569" max="2569" width="7.42578125" style="338" customWidth="1"/>
    <col min="2570" max="2570" width="5.28515625" style="338" customWidth="1"/>
    <col min="2571" max="2571" width="10.85546875" style="338" customWidth="1"/>
    <col min="2572" max="2573" width="10.28515625" style="338" customWidth="1"/>
    <col min="2574" max="2574" width="9.140625" style="338" customWidth="1"/>
    <col min="2575" max="2575" width="8" style="338" customWidth="1"/>
    <col min="2576" max="2783" width="9.140625" style="338" customWidth="1"/>
    <col min="2784" max="2784" width="4.140625" style="338" customWidth="1"/>
    <col min="2785" max="2785" width="23.140625" style="338" customWidth="1"/>
    <col min="2786" max="2786" width="4" style="338"/>
    <col min="2787" max="2787" width="4.140625" style="338" customWidth="1"/>
    <col min="2788" max="2788" width="23.140625" style="338" customWidth="1"/>
    <col min="2789" max="2789" width="4" style="338" customWidth="1"/>
    <col min="2790" max="2790" width="3.7109375" style="338" customWidth="1"/>
    <col min="2791" max="2791" width="4" style="338" customWidth="1"/>
    <col min="2792" max="2792" width="7.85546875" style="338" customWidth="1"/>
    <col min="2793" max="2793" width="4.5703125" style="338" customWidth="1"/>
    <col min="2794" max="2794" width="4.140625" style="338" customWidth="1"/>
    <col min="2795" max="2796" width="3.85546875" style="338" customWidth="1"/>
    <col min="2797" max="2798" width="4" style="338" customWidth="1"/>
    <col min="2799" max="2799" width="5.28515625" style="338" customWidth="1"/>
    <col min="2800" max="2801" width="4" style="338" customWidth="1"/>
    <col min="2802" max="2802" width="5" style="338" customWidth="1"/>
    <col min="2803" max="2803" width="4.28515625" style="338" customWidth="1"/>
    <col min="2804" max="2804" width="4" style="338" customWidth="1"/>
    <col min="2805" max="2805" width="3.85546875" style="338" customWidth="1"/>
    <col min="2806" max="2806" width="5.7109375" style="338" customWidth="1"/>
    <col min="2807" max="2807" width="5.140625" style="338" customWidth="1"/>
    <col min="2808" max="2808" width="5.7109375" style="338" customWidth="1"/>
    <col min="2809" max="2809" width="4.42578125" style="338" customWidth="1"/>
    <col min="2810" max="2811" width="4" style="338" customWidth="1"/>
    <col min="2812" max="2812" width="7.85546875" style="338" customWidth="1"/>
    <col min="2813" max="2813" width="5.7109375" style="338" customWidth="1"/>
    <col min="2814" max="2814" width="5.42578125" style="338" customWidth="1"/>
    <col min="2815" max="2815" width="4.42578125" style="338" customWidth="1"/>
    <col min="2816" max="2816" width="6.5703125" style="338" customWidth="1"/>
    <col min="2817" max="2817" width="10.28515625" style="338" customWidth="1"/>
    <col min="2818" max="2818" width="4.7109375" style="338" customWidth="1"/>
    <col min="2819" max="2819" width="5.28515625" style="338" customWidth="1"/>
    <col min="2820" max="2820" width="4.42578125" style="338" customWidth="1"/>
    <col min="2821" max="2822" width="4" style="338" customWidth="1"/>
    <col min="2823" max="2823" width="5.85546875" style="338" customWidth="1"/>
    <col min="2824" max="2824" width="4" style="338" customWidth="1"/>
    <col min="2825" max="2825" width="7.42578125" style="338" customWidth="1"/>
    <col min="2826" max="2826" width="5.28515625" style="338" customWidth="1"/>
    <col min="2827" max="2827" width="10.85546875" style="338" customWidth="1"/>
    <col min="2828" max="2829" width="10.28515625" style="338" customWidth="1"/>
    <col min="2830" max="2830" width="9.140625" style="338" customWidth="1"/>
    <col min="2831" max="2831" width="8" style="338" customWidth="1"/>
    <col min="2832" max="3039" width="9.140625" style="338" customWidth="1"/>
    <col min="3040" max="3040" width="4.140625" style="338" customWidth="1"/>
    <col min="3041" max="3041" width="23.140625" style="338" customWidth="1"/>
    <col min="3042" max="3042" width="4" style="338"/>
    <col min="3043" max="3043" width="4.140625" style="338" customWidth="1"/>
    <col min="3044" max="3044" width="23.140625" style="338" customWidth="1"/>
    <col min="3045" max="3045" width="4" style="338" customWidth="1"/>
    <col min="3046" max="3046" width="3.7109375" style="338" customWidth="1"/>
    <col min="3047" max="3047" width="4" style="338" customWidth="1"/>
    <col min="3048" max="3048" width="7.85546875" style="338" customWidth="1"/>
    <col min="3049" max="3049" width="4.5703125" style="338" customWidth="1"/>
    <col min="3050" max="3050" width="4.140625" style="338" customWidth="1"/>
    <col min="3051" max="3052" width="3.85546875" style="338" customWidth="1"/>
    <col min="3053" max="3054" width="4" style="338" customWidth="1"/>
    <col min="3055" max="3055" width="5.28515625" style="338" customWidth="1"/>
    <col min="3056" max="3057" width="4" style="338" customWidth="1"/>
    <col min="3058" max="3058" width="5" style="338" customWidth="1"/>
    <col min="3059" max="3059" width="4.28515625" style="338" customWidth="1"/>
    <col min="3060" max="3060" width="4" style="338" customWidth="1"/>
    <col min="3061" max="3061" width="3.85546875" style="338" customWidth="1"/>
    <col min="3062" max="3062" width="5.7109375" style="338" customWidth="1"/>
    <col min="3063" max="3063" width="5.140625" style="338" customWidth="1"/>
    <col min="3064" max="3064" width="5.7109375" style="338" customWidth="1"/>
    <col min="3065" max="3065" width="4.42578125" style="338" customWidth="1"/>
    <col min="3066" max="3067" width="4" style="338" customWidth="1"/>
    <col min="3068" max="3068" width="7.85546875" style="338" customWidth="1"/>
    <col min="3069" max="3069" width="5.7109375" style="338" customWidth="1"/>
    <col min="3070" max="3070" width="5.42578125" style="338" customWidth="1"/>
    <col min="3071" max="3071" width="4.42578125" style="338" customWidth="1"/>
    <col min="3072" max="3072" width="6.5703125" style="338" customWidth="1"/>
    <col min="3073" max="3073" width="10.28515625" style="338" customWidth="1"/>
    <col min="3074" max="3074" width="4.7109375" style="338" customWidth="1"/>
    <col min="3075" max="3075" width="5.28515625" style="338" customWidth="1"/>
    <col min="3076" max="3076" width="4.42578125" style="338" customWidth="1"/>
    <col min="3077" max="3078" width="4" style="338" customWidth="1"/>
    <col min="3079" max="3079" width="5.85546875" style="338" customWidth="1"/>
    <col min="3080" max="3080" width="4" style="338" customWidth="1"/>
    <col min="3081" max="3081" width="7.42578125" style="338" customWidth="1"/>
    <col min="3082" max="3082" width="5.28515625" style="338" customWidth="1"/>
    <col min="3083" max="3083" width="10.85546875" style="338" customWidth="1"/>
    <col min="3084" max="3085" width="10.28515625" style="338" customWidth="1"/>
    <col min="3086" max="3086" width="9.140625" style="338" customWidth="1"/>
    <col min="3087" max="3087" width="8" style="338" customWidth="1"/>
    <col min="3088" max="3295" width="9.140625" style="338" customWidth="1"/>
    <col min="3296" max="3296" width="4.140625" style="338" customWidth="1"/>
    <col min="3297" max="3297" width="23.140625" style="338" customWidth="1"/>
    <col min="3298" max="3298" width="4" style="338"/>
    <col min="3299" max="3299" width="4.140625" style="338" customWidth="1"/>
    <col min="3300" max="3300" width="23.140625" style="338" customWidth="1"/>
    <col min="3301" max="3301" width="4" style="338" customWidth="1"/>
    <col min="3302" max="3302" width="3.7109375" style="338" customWidth="1"/>
    <col min="3303" max="3303" width="4" style="338" customWidth="1"/>
    <col min="3304" max="3304" width="7.85546875" style="338" customWidth="1"/>
    <col min="3305" max="3305" width="4.5703125" style="338" customWidth="1"/>
    <col min="3306" max="3306" width="4.140625" style="338" customWidth="1"/>
    <col min="3307" max="3308" width="3.85546875" style="338" customWidth="1"/>
    <col min="3309" max="3310" width="4" style="338" customWidth="1"/>
    <col min="3311" max="3311" width="5.28515625" style="338" customWidth="1"/>
    <col min="3312" max="3313" width="4" style="338" customWidth="1"/>
    <col min="3314" max="3314" width="5" style="338" customWidth="1"/>
    <col min="3315" max="3315" width="4.28515625" style="338" customWidth="1"/>
    <col min="3316" max="3316" width="4" style="338" customWidth="1"/>
    <col min="3317" max="3317" width="3.85546875" style="338" customWidth="1"/>
    <col min="3318" max="3318" width="5.7109375" style="338" customWidth="1"/>
    <col min="3319" max="3319" width="5.140625" style="338" customWidth="1"/>
    <col min="3320" max="3320" width="5.7109375" style="338" customWidth="1"/>
    <col min="3321" max="3321" width="4.42578125" style="338" customWidth="1"/>
    <col min="3322" max="3323" width="4" style="338" customWidth="1"/>
    <col min="3324" max="3324" width="7.85546875" style="338" customWidth="1"/>
    <col min="3325" max="3325" width="5.7109375" style="338" customWidth="1"/>
    <col min="3326" max="3326" width="5.42578125" style="338" customWidth="1"/>
    <col min="3327" max="3327" width="4.42578125" style="338" customWidth="1"/>
    <col min="3328" max="3328" width="6.5703125" style="338" customWidth="1"/>
    <col min="3329" max="3329" width="10.28515625" style="338" customWidth="1"/>
    <col min="3330" max="3330" width="4.7109375" style="338" customWidth="1"/>
    <col min="3331" max="3331" width="5.28515625" style="338" customWidth="1"/>
    <col min="3332" max="3332" width="4.42578125" style="338" customWidth="1"/>
    <col min="3333" max="3334" width="4" style="338" customWidth="1"/>
    <col min="3335" max="3335" width="5.85546875" style="338" customWidth="1"/>
    <col min="3336" max="3336" width="4" style="338" customWidth="1"/>
    <col min="3337" max="3337" width="7.42578125" style="338" customWidth="1"/>
    <col min="3338" max="3338" width="5.28515625" style="338" customWidth="1"/>
    <col min="3339" max="3339" width="10.85546875" style="338" customWidth="1"/>
    <col min="3340" max="3341" width="10.28515625" style="338" customWidth="1"/>
    <col min="3342" max="3342" width="9.140625" style="338" customWidth="1"/>
    <col min="3343" max="3343" width="8" style="338" customWidth="1"/>
    <col min="3344" max="3551" width="9.140625" style="338" customWidth="1"/>
    <col min="3552" max="3552" width="4.140625" style="338" customWidth="1"/>
    <col min="3553" max="3553" width="23.140625" style="338" customWidth="1"/>
    <col min="3554" max="3554" width="4" style="338"/>
    <col min="3555" max="3555" width="4.140625" style="338" customWidth="1"/>
    <col min="3556" max="3556" width="23.140625" style="338" customWidth="1"/>
    <col min="3557" max="3557" width="4" style="338" customWidth="1"/>
    <col min="3558" max="3558" width="3.7109375" style="338" customWidth="1"/>
    <col min="3559" max="3559" width="4" style="338" customWidth="1"/>
    <col min="3560" max="3560" width="7.85546875" style="338" customWidth="1"/>
    <col min="3561" max="3561" width="4.5703125" style="338" customWidth="1"/>
    <col min="3562" max="3562" width="4.140625" style="338" customWidth="1"/>
    <col min="3563" max="3564" width="3.85546875" style="338" customWidth="1"/>
    <col min="3565" max="3566" width="4" style="338" customWidth="1"/>
    <col min="3567" max="3567" width="5.28515625" style="338" customWidth="1"/>
    <col min="3568" max="3569" width="4" style="338" customWidth="1"/>
    <col min="3570" max="3570" width="5" style="338" customWidth="1"/>
    <col min="3571" max="3571" width="4.28515625" style="338" customWidth="1"/>
    <col min="3572" max="3572" width="4" style="338" customWidth="1"/>
    <col min="3573" max="3573" width="3.85546875" style="338" customWidth="1"/>
    <col min="3574" max="3574" width="5.7109375" style="338" customWidth="1"/>
    <col min="3575" max="3575" width="5.140625" style="338" customWidth="1"/>
    <col min="3576" max="3576" width="5.7109375" style="338" customWidth="1"/>
    <col min="3577" max="3577" width="4.42578125" style="338" customWidth="1"/>
    <col min="3578" max="3579" width="4" style="338" customWidth="1"/>
    <col min="3580" max="3580" width="7.85546875" style="338" customWidth="1"/>
    <col min="3581" max="3581" width="5.7109375" style="338" customWidth="1"/>
    <col min="3582" max="3582" width="5.42578125" style="338" customWidth="1"/>
    <col min="3583" max="3583" width="4.42578125" style="338" customWidth="1"/>
    <col min="3584" max="3584" width="6.5703125" style="338" customWidth="1"/>
    <col min="3585" max="3585" width="10.28515625" style="338" customWidth="1"/>
    <col min="3586" max="3586" width="4.7109375" style="338" customWidth="1"/>
    <col min="3587" max="3587" width="5.28515625" style="338" customWidth="1"/>
    <col min="3588" max="3588" width="4.42578125" style="338" customWidth="1"/>
    <col min="3589" max="3590" width="4" style="338" customWidth="1"/>
    <col min="3591" max="3591" width="5.85546875" style="338" customWidth="1"/>
    <col min="3592" max="3592" width="4" style="338" customWidth="1"/>
    <col min="3593" max="3593" width="7.42578125" style="338" customWidth="1"/>
    <col min="3594" max="3594" width="5.28515625" style="338" customWidth="1"/>
    <col min="3595" max="3595" width="10.85546875" style="338" customWidth="1"/>
    <col min="3596" max="3597" width="10.28515625" style="338" customWidth="1"/>
    <col min="3598" max="3598" width="9.140625" style="338" customWidth="1"/>
    <col min="3599" max="3599" width="8" style="338" customWidth="1"/>
    <col min="3600" max="3807" width="9.140625" style="338" customWidth="1"/>
    <col min="3808" max="3808" width="4.140625" style="338" customWidth="1"/>
    <col min="3809" max="3809" width="23.140625" style="338" customWidth="1"/>
    <col min="3810" max="3810" width="4" style="338"/>
    <col min="3811" max="3811" width="4.140625" style="338" customWidth="1"/>
    <col min="3812" max="3812" width="23.140625" style="338" customWidth="1"/>
    <col min="3813" max="3813" width="4" style="338" customWidth="1"/>
    <col min="3814" max="3814" width="3.7109375" style="338" customWidth="1"/>
    <col min="3815" max="3815" width="4" style="338" customWidth="1"/>
    <col min="3816" max="3816" width="7.85546875" style="338" customWidth="1"/>
    <col min="3817" max="3817" width="4.5703125" style="338" customWidth="1"/>
    <col min="3818" max="3818" width="4.140625" style="338" customWidth="1"/>
    <col min="3819" max="3820" width="3.85546875" style="338" customWidth="1"/>
    <col min="3821" max="3822" width="4" style="338" customWidth="1"/>
    <col min="3823" max="3823" width="5.28515625" style="338" customWidth="1"/>
    <col min="3824" max="3825" width="4" style="338" customWidth="1"/>
    <col min="3826" max="3826" width="5" style="338" customWidth="1"/>
    <col min="3827" max="3827" width="4.28515625" style="338" customWidth="1"/>
    <col min="3828" max="3828" width="4" style="338" customWidth="1"/>
    <col min="3829" max="3829" width="3.85546875" style="338" customWidth="1"/>
    <col min="3830" max="3830" width="5.7109375" style="338" customWidth="1"/>
    <col min="3831" max="3831" width="5.140625" style="338" customWidth="1"/>
    <col min="3832" max="3832" width="5.7109375" style="338" customWidth="1"/>
    <col min="3833" max="3833" width="4.42578125" style="338" customWidth="1"/>
    <col min="3834" max="3835" width="4" style="338" customWidth="1"/>
    <col min="3836" max="3836" width="7.85546875" style="338" customWidth="1"/>
    <col min="3837" max="3837" width="5.7109375" style="338" customWidth="1"/>
    <col min="3838" max="3838" width="5.42578125" style="338" customWidth="1"/>
    <col min="3839" max="3839" width="4.42578125" style="338" customWidth="1"/>
    <col min="3840" max="3840" width="6.5703125" style="338" customWidth="1"/>
    <col min="3841" max="3841" width="10.28515625" style="338" customWidth="1"/>
    <col min="3842" max="3842" width="4.7109375" style="338" customWidth="1"/>
    <col min="3843" max="3843" width="5.28515625" style="338" customWidth="1"/>
    <col min="3844" max="3844" width="4.42578125" style="338" customWidth="1"/>
    <col min="3845" max="3846" width="4" style="338" customWidth="1"/>
    <col min="3847" max="3847" width="5.85546875" style="338" customWidth="1"/>
    <col min="3848" max="3848" width="4" style="338" customWidth="1"/>
    <col min="3849" max="3849" width="7.42578125" style="338" customWidth="1"/>
    <col min="3850" max="3850" width="5.28515625" style="338" customWidth="1"/>
    <col min="3851" max="3851" width="10.85546875" style="338" customWidth="1"/>
    <col min="3852" max="3853" width="10.28515625" style="338" customWidth="1"/>
    <col min="3854" max="3854" width="9.140625" style="338" customWidth="1"/>
    <col min="3855" max="3855" width="8" style="338" customWidth="1"/>
    <col min="3856" max="4063" width="9.140625" style="338" customWidth="1"/>
    <col min="4064" max="4064" width="4.140625" style="338" customWidth="1"/>
    <col min="4065" max="4065" width="23.140625" style="338" customWidth="1"/>
    <col min="4066" max="4066" width="4" style="338"/>
    <col min="4067" max="4067" width="4.140625" style="338" customWidth="1"/>
    <col min="4068" max="4068" width="23.140625" style="338" customWidth="1"/>
    <col min="4069" max="4069" width="4" style="338" customWidth="1"/>
    <col min="4070" max="4070" width="3.7109375" style="338" customWidth="1"/>
    <col min="4071" max="4071" width="4" style="338" customWidth="1"/>
    <col min="4072" max="4072" width="7.85546875" style="338" customWidth="1"/>
    <col min="4073" max="4073" width="4.5703125" style="338" customWidth="1"/>
    <col min="4074" max="4074" width="4.140625" style="338" customWidth="1"/>
    <col min="4075" max="4076" width="3.85546875" style="338" customWidth="1"/>
    <col min="4077" max="4078" width="4" style="338" customWidth="1"/>
    <col min="4079" max="4079" width="5.28515625" style="338" customWidth="1"/>
    <col min="4080" max="4081" width="4" style="338" customWidth="1"/>
    <col min="4082" max="4082" width="5" style="338" customWidth="1"/>
    <col min="4083" max="4083" width="4.28515625" style="338" customWidth="1"/>
    <col min="4084" max="4084" width="4" style="338" customWidth="1"/>
    <col min="4085" max="4085" width="3.85546875" style="338" customWidth="1"/>
    <col min="4086" max="4086" width="5.7109375" style="338" customWidth="1"/>
    <col min="4087" max="4087" width="5.140625" style="338" customWidth="1"/>
    <col min="4088" max="4088" width="5.7109375" style="338" customWidth="1"/>
    <col min="4089" max="4089" width="4.42578125" style="338" customWidth="1"/>
    <col min="4090" max="4091" width="4" style="338" customWidth="1"/>
    <col min="4092" max="4092" width="7.85546875" style="338" customWidth="1"/>
    <col min="4093" max="4093" width="5.7109375" style="338" customWidth="1"/>
    <col min="4094" max="4094" width="5.42578125" style="338" customWidth="1"/>
    <col min="4095" max="4095" width="4.42578125" style="338" customWidth="1"/>
    <col min="4096" max="4096" width="6.5703125" style="338" customWidth="1"/>
    <col min="4097" max="4097" width="10.28515625" style="338" customWidth="1"/>
    <col min="4098" max="4098" width="4.7109375" style="338" customWidth="1"/>
    <col min="4099" max="4099" width="5.28515625" style="338" customWidth="1"/>
    <col min="4100" max="4100" width="4.42578125" style="338" customWidth="1"/>
    <col min="4101" max="4102" width="4" style="338" customWidth="1"/>
    <col min="4103" max="4103" width="5.85546875" style="338" customWidth="1"/>
    <col min="4104" max="4104" width="4" style="338" customWidth="1"/>
    <col min="4105" max="4105" width="7.42578125" style="338" customWidth="1"/>
    <col min="4106" max="4106" width="5.28515625" style="338" customWidth="1"/>
    <col min="4107" max="4107" width="10.85546875" style="338" customWidth="1"/>
    <col min="4108" max="4109" width="10.28515625" style="338" customWidth="1"/>
    <col min="4110" max="4110" width="9.140625" style="338" customWidth="1"/>
    <col min="4111" max="4111" width="8" style="338" customWidth="1"/>
    <col min="4112" max="4319" width="9.140625" style="338" customWidth="1"/>
    <col min="4320" max="4320" width="4.140625" style="338" customWidth="1"/>
    <col min="4321" max="4321" width="23.140625" style="338" customWidth="1"/>
    <col min="4322" max="4322" width="4" style="338"/>
    <col min="4323" max="4323" width="4.140625" style="338" customWidth="1"/>
    <col min="4324" max="4324" width="23.140625" style="338" customWidth="1"/>
    <col min="4325" max="4325" width="4" style="338" customWidth="1"/>
    <col min="4326" max="4326" width="3.7109375" style="338" customWidth="1"/>
    <col min="4327" max="4327" width="4" style="338" customWidth="1"/>
    <col min="4328" max="4328" width="7.85546875" style="338" customWidth="1"/>
    <col min="4329" max="4329" width="4.5703125" style="338" customWidth="1"/>
    <col min="4330" max="4330" width="4.140625" style="338" customWidth="1"/>
    <col min="4331" max="4332" width="3.85546875" style="338" customWidth="1"/>
    <col min="4333" max="4334" width="4" style="338" customWidth="1"/>
    <col min="4335" max="4335" width="5.28515625" style="338" customWidth="1"/>
    <col min="4336" max="4337" width="4" style="338" customWidth="1"/>
    <col min="4338" max="4338" width="5" style="338" customWidth="1"/>
    <col min="4339" max="4339" width="4.28515625" style="338" customWidth="1"/>
    <col min="4340" max="4340" width="4" style="338" customWidth="1"/>
    <col min="4341" max="4341" width="3.85546875" style="338" customWidth="1"/>
    <col min="4342" max="4342" width="5.7109375" style="338" customWidth="1"/>
    <col min="4343" max="4343" width="5.140625" style="338" customWidth="1"/>
    <col min="4344" max="4344" width="5.7109375" style="338" customWidth="1"/>
    <col min="4345" max="4345" width="4.42578125" style="338" customWidth="1"/>
    <col min="4346" max="4347" width="4" style="338" customWidth="1"/>
    <col min="4348" max="4348" width="7.85546875" style="338" customWidth="1"/>
    <col min="4349" max="4349" width="5.7109375" style="338" customWidth="1"/>
    <col min="4350" max="4350" width="5.42578125" style="338" customWidth="1"/>
    <col min="4351" max="4351" width="4.42578125" style="338" customWidth="1"/>
    <col min="4352" max="4352" width="6.5703125" style="338" customWidth="1"/>
    <col min="4353" max="4353" width="10.28515625" style="338" customWidth="1"/>
    <col min="4354" max="4354" width="4.7109375" style="338" customWidth="1"/>
    <col min="4355" max="4355" width="5.28515625" style="338" customWidth="1"/>
    <col min="4356" max="4356" width="4.42578125" style="338" customWidth="1"/>
    <col min="4357" max="4358" width="4" style="338" customWidth="1"/>
    <col min="4359" max="4359" width="5.85546875" style="338" customWidth="1"/>
    <col min="4360" max="4360" width="4" style="338" customWidth="1"/>
    <col min="4361" max="4361" width="7.42578125" style="338" customWidth="1"/>
    <col min="4362" max="4362" width="5.28515625" style="338" customWidth="1"/>
    <col min="4363" max="4363" width="10.85546875" style="338" customWidth="1"/>
    <col min="4364" max="4365" width="10.28515625" style="338" customWidth="1"/>
    <col min="4366" max="4366" width="9.140625" style="338" customWidth="1"/>
    <col min="4367" max="4367" width="8" style="338" customWidth="1"/>
    <col min="4368" max="4575" width="9.140625" style="338" customWidth="1"/>
    <col min="4576" max="4576" width="4.140625" style="338" customWidth="1"/>
    <col min="4577" max="4577" width="23.140625" style="338" customWidth="1"/>
    <col min="4578" max="4578" width="4" style="338"/>
    <col min="4579" max="4579" width="4.140625" style="338" customWidth="1"/>
    <col min="4580" max="4580" width="23.140625" style="338" customWidth="1"/>
    <col min="4581" max="4581" width="4" style="338" customWidth="1"/>
    <col min="4582" max="4582" width="3.7109375" style="338" customWidth="1"/>
    <col min="4583" max="4583" width="4" style="338" customWidth="1"/>
    <col min="4584" max="4584" width="7.85546875" style="338" customWidth="1"/>
    <col min="4585" max="4585" width="4.5703125" style="338" customWidth="1"/>
    <col min="4586" max="4586" width="4.140625" style="338" customWidth="1"/>
    <col min="4587" max="4588" width="3.85546875" style="338" customWidth="1"/>
    <col min="4589" max="4590" width="4" style="338" customWidth="1"/>
    <col min="4591" max="4591" width="5.28515625" style="338" customWidth="1"/>
    <col min="4592" max="4593" width="4" style="338" customWidth="1"/>
    <col min="4594" max="4594" width="5" style="338" customWidth="1"/>
    <col min="4595" max="4595" width="4.28515625" style="338" customWidth="1"/>
    <col min="4596" max="4596" width="4" style="338" customWidth="1"/>
    <col min="4597" max="4597" width="3.85546875" style="338" customWidth="1"/>
    <col min="4598" max="4598" width="5.7109375" style="338" customWidth="1"/>
    <col min="4599" max="4599" width="5.140625" style="338" customWidth="1"/>
    <col min="4600" max="4600" width="5.7109375" style="338" customWidth="1"/>
    <col min="4601" max="4601" width="4.42578125" style="338" customWidth="1"/>
    <col min="4602" max="4603" width="4" style="338" customWidth="1"/>
    <col min="4604" max="4604" width="7.85546875" style="338" customWidth="1"/>
    <col min="4605" max="4605" width="5.7109375" style="338" customWidth="1"/>
    <col min="4606" max="4606" width="5.42578125" style="338" customWidth="1"/>
    <col min="4607" max="4607" width="4.42578125" style="338" customWidth="1"/>
    <col min="4608" max="4608" width="6.5703125" style="338" customWidth="1"/>
    <col min="4609" max="4609" width="10.28515625" style="338" customWidth="1"/>
    <col min="4610" max="4610" width="4.7109375" style="338" customWidth="1"/>
    <col min="4611" max="4611" width="5.28515625" style="338" customWidth="1"/>
    <col min="4612" max="4612" width="4.42578125" style="338" customWidth="1"/>
    <col min="4613" max="4614" width="4" style="338" customWidth="1"/>
    <col min="4615" max="4615" width="5.85546875" style="338" customWidth="1"/>
    <col min="4616" max="4616" width="4" style="338" customWidth="1"/>
    <col min="4617" max="4617" width="7.42578125" style="338" customWidth="1"/>
    <col min="4618" max="4618" width="5.28515625" style="338" customWidth="1"/>
    <col min="4619" max="4619" width="10.85546875" style="338" customWidth="1"/>
    <col min="4620" max="4621" width="10.28515625" style="338" customWidth="1"/>
    <col min="4622" max="4622" width="9.140625" style="338" customWidth="1"/>
    <col min="4623" max="4623" width="8" style="338" customWidth="1"/>
    <col min="4624" max="4831" width="9.140625" style="338" customWidth="1"/>
    <col min="4832" max="4832" width="4.140625" style="338" customWidth="1"/>
    <col min="4833" max="4833" width="23.140625" style="338" customWidth="1"/>
    <col min="4834" max="4834" width="4" style="338"/>
    <col min="4835" max="4835" width="4.140625" style="338" customWidth="1"/>
    <col min="4836" max="4836" width="23.140625" style="338" customWidth="1"/>
    <col min="4837" max="4837" width="4" style="338" customWidth="1"/>
    <col min="4838" max="4838" width="3.7109375" style="338" customWidth="1"/>
    <col min="4839" max="4839" width="4" style="338" customWidth="1"/>
    <col min="4840" max="4840" width="7.85546875" style="338" customWidth="1"/>
    <col min="4841" max="4841" width="4.5703125" style="338" customWidth="1"/>
    <col min="4842" max="4842" width="4.140625" style="338" customWidth="1"/>
    <col min="4843" max="4844" width="3.85546875" style="338" customWidth="1"/>
    <col min="4845" max="4846" width="4" style="338" customWidth="1"/>
    <col min="4847" max="4847" width="5.28515625" style="338" customWidth="1"/>
    <col min="4848" max="4849" width="4" style="338" customWidth="1"/>
    <col min="4850" max="4850" width="5" style="338" customWidth="1"/>
    <col min="4851" max="4851" width="4.28515625" style="338" customWidth="1"/>
    <col min="4852" max="4852" width="4" style="338" customWidth="1"/>
    <col min="4853" max="4853" width="3.85546875" style="338" customWidth="1"/>
    <col min="4854" max="4854" width="5.7109375" style="338" customWidth="1"/>
    <col min="4855" max="4855" width="5.140625" style="338" customWidth="1"/>
    <col min="4856" max="4856" width="5.7109375" style="338" customWidth="1"/>
    <col min="4857" max="4857" width="4.42578125" style="338" customWidth="1"/>
    <col min="4858" max="4859" width="4" style="338" customWidth="1"/>
    <col min="4860" max="4860" width="7.85546875" style="338" customWidth="1"/>
    <col min="4861" max="4861" width="5.7109375" style="338" customWidth="1"/>
    <col min="4862" max="4862" width="5.42578125" style="338" customWidth="1"/>
    <col min="4863" max="4863" width="4.42578125" style="338" customWidth="1"/>
    <col min="4864" max="4864" width="6.5703125" style="338" customWidth="1"/>
    <col min="4865" max="4865" width="10.28515625" style="338" customWidth="1"/>
    <col min="4866" max="4866" width="4.7109375" style="338" customWidth="1"/>
    <col min="4867" max="4867" width="5.28515625" style="338" customWidth="1"/>
    <col min="4868" max="4868" width="4.42578125" style="338" customWidth="1"/>
    <col min="4869" max="4870" width="4" style="338" customWidth="1"/>
    <col min="4871" max="4871" width="5.85546875" style="338" customWidth="1"/>
    <col min="4872" max="4872" width="4" style="338" customWidth="1"/>
    <col min="4873" max="4873" width="7.42578125" style="338" customWidth="1"/>
    <col min="4874" max="4874" width="5.28515625" style="338" customWidth="1"/>
    <col min="4875" max="4875" width="10.85546875" style="338" customWidth="1"/>
    <col min="4876" max="4877" width="10.28515625" style="338" customWidth="1"/>
    <col min="4878" max="4878" width="9.140625" style="338" customWidth="1"/>
    <col min="4879" max="4879" width="8" style="338" customWidth="1"/>
    <col min="4880" max="5087" width="9.140625" style="338" customWidth="1"/>
    <col min="5088" max="5088" width="4.140625" style="338" customWidth="1"/>
    <col min="5089" max="5089" width="23.140625" style="338" customWidth="1"/>
    <col min="5090" max="5090" width="4" style="338"/>
    <col min="5091" max="5091" width="4.140625" style="338" customWidth="1"/>
    <col min="5092" max="5092" width="23.140625" style="338" customWidth="1"/>
    <col min="5093" max="5093" width="4" style="338" customWidth="1"/>
    <col min="5094" max="5094" width="3.7109375" style="338" customWidth="1"/>
    <col min="5095" max="5095" width="4" style="338" customWidth="1"/>
    <col min="5096" max="5096" width="7.85546875" style="338" customWidth="1"/>
    <col min="5097" max="5097" width="4.5703125" style="338" customWidth="1"/>
    <col min="5098" max="5098" width="4.140625" style="338" customWidth="1"/>
    <col min="5099" max="5100" width="3.85546875" style="338" customWidth="1"/>
    <col min="5101" max="5102" width="4" style="338" customWidth="1"/>
    <col min="5103" max="5103" width="5.28515625" style="338" customWidth="1"/>
    <col min="5104" max="5105" width="4" style="338" customWidth="1"/>
    <col min="5106" max="5106" width="5" style="338" customWidth="1"/>
    <col min="5107" max="5107" width="4.28515625" style="338" customWidth="1"/>
    <col min="5108" max="5108" width="4" style="338" customWidth="1"/>
    <col min="5109" max="5109" width="3.85546875" style="338" customWidth="1"/>
    <col min="5110" max="5110" width="5.7109375" style="338" customWidth="1"/>
    <col min="5111" max="5111" width="5.140625" style="338" customWidth="1"/>
    <col min="5112" max="5112" width="5.7109375" style="338" customWidth="1"/>
    <col min="5113" max="5113" width="4.42578125" style="338" customWidth="1"/>
    <col min="5114" max="5115" width="4" style="338" customWidth="1"/>
    <col min="5116" max="5116" width="7.85546875" style="338" customWidth="1"/>
    <col min="5117" max="5117" width="5.7109375" style="338" customWidth="1"/>
    <col min="5118" max="5118" width="5.42578125" style="338" customWidth="1"/>
    <col min="5119" max="5119" width="4.42578125" style="338" customWidth="1"/>
    <col min="5120" max="5120" width="6.5703125" style="338" customWidth="1"/>
    <col min="5121" max="5121" width="10.28515625" style="338" customWidth="1"/>
    <col min="5122" max="5122" width="4.7109375" style="338" customWidth="1"/>
    <col min="5123" max="5123" width="5.28515625" style="338" customWidth="1"/>
    <col min="5124" max="5124" width="4.42578125" style="338" customWidth="1"/>
    <col min="5125" max="5126" width="4" style="338" customWidth="1"/>
    <col min="5127" max="5127" width="5.85546875" style="338" customWidth="1"/>
    <col min="5128" max="5128" width="4" style="338" customWidth="1"/>
    <col min="5129" max="5129" width="7.42578125" style="338" customWidth="1"/>
    <col min="5130" max="5130" width="5.28515625" style="338" customWidth="1"/>
    <col min="5131" max="5131" width="10.85546875" style="338" customWidth="1"/>
    <col min="5132" max="5133" width="10.28515625" style="338" customWidth="1"/>
    <col min="5134" max="5134" width="9.140625" style="338" customWidth="1"/>
    <col min="5135" max="5135" width="8" style="338" customWidth="1"/>
    <col min="5136" max="5343" width="9.140625" style="338" customWidth="1"/>
    <col min="5344" max="5344" width="4.140625" style="338" customWidth="1"/>
    <col min="5345" max="5345" width="23.140625" style="338" customWidth="1"/>
    <col min="5346" max="5346" width="4" style="338"/>
    <col min="5347" max="5347" width="4.140625" style="338" customWidth="1"/>
    <col min="5348" max="5348" width="23.140625" style="338" customWidth="1"/>
    <col min="5349" max="5349" width="4" style="338" customWidth="1"/>
    <col min="5350" max="5350" width="3.7109375" style="338" customWidth="1"/>
    <col min="5351" max="5351" width="4" style="338" customWidth="1"/>
    <col min="5352" max="5352" width="7.85546875" style="338" customWidth="1"/>
    <col min="5353" max="5353" width="4.5703125" style="338" customWidth="1"/>
    <col min="5354" max="5354" width="4.140625" style="338" customWidth="1"/>
    <col min="5355" max="5356" width="3.85546875" style="338" customWidth="1"/>
    <col min="5357" max="5358" width="4" style="338" customWidth="1"/>
    <col min="5359" max="5359" width="5.28515625" style="338" customWidth="1"/>
    <col min="5360" max="5361" width="4" style="338" customWidth="1"/>
    <col min="5362" max="5362" width="5" style="338" customWidth="1"/>
    <col min="5363" max="5363" width="4.28515625" style="338" customWidth="1"/>
    <col min="5364" max="5364" width="4" style="338" customWidth="1"/>
    <col min="5365" max="5365" width="3.85546875" style="338" customWidth="1"/>
    <col min="5366" max="5366" width="5.7109375" style="338" customWidth="1"/>
    <col min="5367" max="5367" width="5.140625" style="338" customWidth="1"/>
    <col min="5368" max="5368" width="5.7109375" style="338" customWidth="1"/>
    <col min="5369" max="5369" width="4.42578125" style="338" customWidth="1"/>
    <col min="5370" max="5371" width="4" style="338" customWidth="1"/>
    <col min="5372" max="5372" width="7.85546875" style="338" customWidth="1"/>
    <col min="5373" max="5373" width="5.7109375" style="338" customWidth="1"/>
    <col min="5374" max="5374" width="5.42578125" style="338" customWidth="1"/>
    <col min="5375" max="5375" width="4.42578125" style="338" customWidth="1"/>
    <col min="5376" max="5376" width="6.5703125" style="338" customWidth="1"/>
    <col min="5377" max="5377" width="10.28515625" style="338" customWidth="1"/>
    <col min="5378" max="5378" width="4.7109375" style="338" customWidth="1"/>
    <col min="5379" max="5379" width="5.28515625" style="338" customWidth="1"/>
    <col min="5380" max="5380" width="4.42578125" style="338" customWidth="1"/>
    <col min="5381" max="5382" width="4" style="338" customWidth="1"/>
    <col min="5383" max="5383" width="5.85546875" style="338" customWidth="1"/>
    <col min="5384" max="5384" width="4" style="338" customWidth="1"/>
    <col min="5385" max="5385" width="7.42578125" style="338" customWidth="1"/>
    <col min="5386" max="5386" width="5.28515625" style="338" customWidth="1"/>
    <col min="5387" max="5387" width="10.85546875" style="338" customWidth="1"/>
    <col min="5388" max="5389" width="10.28515625" style="338" customWidth="1"/>
    <col min="5390" max="5390" width="9.140625" style="338" customWidth="1"/>
    <col min="5391" max="5391" width="8" style="338" customWidth="1"/>
    <col min="5392" max="5599" width="9.140625" style="338" customWidth="1"/>
    <col min="5600" max="5600" width="4.140625" style="338" customWidth="1"/>
    <col min="5601" max="5601" width="23.140625" style="338" customWidth="1"/>
    <col min="5602" max="5602" width="4" style="338"/>
    <col min="5603" max="5603" width="4.140625" style="338" customWidth="1"/>
    <col min="5604" max="5604" width="23.140625" style="338" customWidth="1"/>
    <col min="5605" max="5605" width="4" style="338" customWidth="1"/>
    <col min="5606" max="5606" width="3.7109375" style="338" customWidth="1"/>
    <col min="5607" max="5607" width="4" style="338" customWidth="1"/>
    <col min="5608" max="5608" width="7.85546875" style="338" customWidth="1"/>
    <col min="5609" max="5609" width="4.5703125" style="338" customWidth="1"/>
    <col min="5610" max="5610" width="4.140625" style="338" customWidth="1"/>
    <col min="5611" max="5612" width="3.85546875" style="338" customWidth="1"/>
    <col min="5613" max="5614" width="4" style="338" customWidth="1"/>
    <col min="5615" max="5615" width="5.28515625" style="338" customWidth="1"/>
    <col min="5616" max="5617" width="4" style="338" customWidth="1"/>
    <col min="5618" max="5618" width="5" style="338" customWidth="1"/>
    <col min="5619" max="5619" width="4.28515625" style="338" customWidth="1"/>
    <col min="5620" max="5620" width="4" style="338" customWidth="1"/>
    <col min="5621" max="5621" width="3.85546875" style="338" customWidth="1"/>
    <col min="5622" max="5622" width="5.7109375" style="338" customWidth="1"/>
    <col min="5623" max="5623" width="5.140625" style="338" customWidth="1"/>
    <col min="5624" max="5624" width="5.7109375" style="338" customWidth="1"/>
    <col min="5625" max="5625" width="4.42578125" style="338" customWidth="1"/>
    <col min="5626" max="5627" width="4" style="338" customWidth="1"/>
    <col min="5628" max="5628" width="7.85546875" style="338" customWidth="1"/>
    <col min="5629" max="5629" width="5.7109375" style="338" customWidth="1"/>
    <col min="5630" max="5630" width="5.42578125" style="338" customWidth="1"/>
    <col min="5631" max="5631" width="4.42578125" style="338" customWidth="1"/>
    <col min="5632" max="5632" width="6.5703125" style="338" customWidth="1"/>
    <col min="5633" max="5633" width="10.28515625" style="338" customWidth="1"/>
    <col min="5634" max="5634" width="4.7109375" style="338" customWidth="1"/>
    <col min="5635" max="5635" width="5.28515625" style="338" customWidth="1"/>
    <col min="5636" max="5636" width="4.42578125" style="338" customWidth="1"/>
    <col min="5637" max="5638" width="4" style="338" customWidth="1"/>
    <col min="5639" max="5639" width="5.85546875" style="338" customWidth="1"/>
    <col min="5640" max="5640" width="4" style="338" customWidth="1"/>
    <col min="5641" max="5641" width="7.42578125" style="338" customWidth="1"/>
    <col min="5642" max="5642" width="5.28515625" style="338" customWidth="1"/>
    <col min="5643" max="5643" width="10.85546875" style="338" customWidth="1"/>
    <col min="5644" max="5645" width="10.28515625" style="338" customWidth="1"/>
    <col min="5646" max="5646" width="9.140625" style="338" customWidth="1"/>
    <col min="5647" max="5647" width="8" style="338" customWidth="1"/>
    <col min="5648" max="5855" width="9.140625" style="338" customWidth="1"/>
    <col min="5856" max="5856" width="4.140625" style="338" customWidth="1"/>
    <col min="5857" max="5857" width="23.140625" style="338" customWidth="1"/>
    <col min="5858" max="5858" width="4" style="338"/>
    <col min="5859" max="5859" width="4.140625" style="338" customWidth="1"/>
    <col min="5860" max="5860" width="23.140625" style="338" customWidth="1"/>
    <col min="5861" max="5861" width="4" style="338" customWidth="1"/>
    <col min="5862" max="5862" width="3.7109375" style="338" customWidth="1"/>
    <col min="5863" max="5863" width="4" style="338" customWidth="1"/>
    <col min="5864" max="5864" width="7.85546875" style="338" customWidth="1"/>
    <col min="5865" max="5865" width="4.5703125" style="338" customWidth="1"/>
    <col min="5866" max="5866" width="4.140625" style="338" customWidth="1"/>
    <col min="5867" max="5868" width="3.85546875" style="338" customWidth="1"/>
    <col min="5869" max="5870" width="4" style="338" customWidth="1"/>
    <col min="5871" max="5871" width="5.28515625" style="338" customWidth="1"/>
    <col min="5872" max="5873" width="4" style="338" customWidth="1"/>
    <col min="5874" max="5874" width="5" style="338" customWidth="1"/>
    <col min="5875" max="5875" width="4.28515625" style="338" customWidth="1"/>
    <col min="5876" max="5876" width="4" style="338" customWidth="1"/>
    <col min="5877" max="5877" width="3.85546875" style="338" customWidth="1"/>
    <col min="5878" max="5878" width="5.7109375" style="338" customWidth="1"/>
    <col min="5879" max="5879" width="5.140625" style="338" customWidth="1"/>
    <col min="5880" max="5880" width="5.7109375" style="338" customWidth="1"/>
    <col min="5881" max="5881" width="4.42578125" style="338" customWidth="1"/>
    <col min="5882" max="5883" width="4" style="338" customWidth="1"/>
    <col min="5884" max="5884" width="7.85546875" style="338" customWidth="1"/>
    <col min="5885" max="5885" width="5.7109375" style="338" customWidth="1"/>
    <col min="5886" max="5886" width="5.42578125" style="338" customWidth="1"/>
    <col min="5887" max="5887" width="4.42578125" style="338" customWidth="1"/>
    <col min="5888" max="5888" width="6.5703125" style="338" customWidth="1"/>
    <col min="5889" max="5889" width="10.28515625" style="338" customWidth="1"/>
    <col min="5890" max="5890" width="4.7109375" style="338" customWidth="1"/>
    <col min="5891" max="5891" width="5.28515625" style="338" customWidth="1"/>
    <col min="5892" max="5892" width="4.42578125" style="338" customWidth="1"/>
    <col min="5893" max="5894" width="4" style="338" customWidth="1"/>
    <col min="5895" max="5895" width="5.85546875" style="338" customWidth="1"/>
    <col min="5896" max="5896" width="4" style="338" customWidth="1"/>
    <col min="5897" max="5897" width="7.42578125" style="338" customWidth="1"/>
    <col min="5898" max="5898" width="5.28515625" style="338" customWidth="1"/>
    <col min="5899" max="5899" width="10.85546875" style="338" customWidth="1"/>
    <col min="5900" max="5901" width="10.28515625" style="338" customWidth="1"/>
    <col min="5902" max="5902" width="9.140625" style="338" customWidth="1"/>
    <col min="5903" max="5903" width="8" style="338" customWidth="1"/>
    <col min="5904" max="6111" width="9.140625" style="338" customWidth="1"/>
    <col min="6112" max="6112" width="4.140625" style="338" customWidth="1"/>
    <col min="6113" max="6113" width="23.140625" style="338" customWidth="1"/>
    <col min="6114" max="6114" width="4" style="338"/>
    <col min="6115" max="6115" width="4.140625" style="338" customWidth="1"/>
    <col min="6116" max="6116" width="23.140625" style="338" customWidth="1"/>
    <col min="6117" max="6117" width="4" style="338" customWidth="1"/>
    <col min="6118" max="6118" width="3.7109375" style="338" customWidth="1"/>
    <col min="6119" max="6119" width="4" style="338" customWidth="1"/>
    <col min="6120" max="6120" width="7.85546875" style="338" customWidth="1"/>
    <col min="6121" max="6121" width="4.5703125" style="338" customWidth="1"/>
    <col min="6122" max="6122" width="4.140625" style="338" customWidth="1"/>
    <col min="6123" max="6124" width="3.85546875" style="338" customWidth="1"/>
    <col min="6125" max="6126" width="4" style="338" customWidth="1"/>
    <col min="6127" max="6127" width="5.28515625" style="338" customWidth="1"/>
    <col min="6128" max="6129" width="4" style="338" customWidth="1"/>
    <col min="6130" max="6130" width="5" style="338" customWidth="1"/>
    <col min="6131" max="6131" width="4.28515625" style="338" customWidth="1"/>
    <col min="6132" max="6132" width="4" style="338" customWidth="1"/>
    <col min="6133" max="6133" width="3.85546875" style="338" customWidth="1"/>
    <col min="6134" max="6134" width="5.7109375" style="338" customWidth="1"/>
    <col min="6135" max="6135" width="5.140625" style="338" customWidth="1"/>
    <col min="6136" max="6136" width="5.7109375" style="338" customWidth="1"/>
    <col min="6137" max="6137" width="4.42578125" style="338" customWidth="1"/>
    <col min="6138" max="6139" width="4" style="338" customWidth="1"/>
    <col min="6140" max="6140" width="7.85546875" style="338" customWidth="1"/>
    <col min="6141" max="6141" width="5.7109375" style="338" customWidth="1"/>
    <col min="6142" max="6142" width="5.42578125" style="338" customWidth="1"/>
    <col min="6143" max="6143" width="4.42578125" style="338" customWidth="1"/>
    <col min="6144" max="6144" width="6.5703125" style="338" customWidth="1"/>
    <col min="6145" max="6145" width="10.28515625" style="338" customWidth="1"/>
    <col min="6146" max="6146" width="4.7109375" style="338" customWidth="1"/>
    <col min="6147" max="6147" width="5.28515625" style="338" customWidth="1"/>
    <col min="6148" max="6148" width="4.42578125" style="338" customWidth="1"/>
    <col min="6149" max="6150" width="4" style="338" customWidth="1"/>
    <col min="6151" max="6151" width="5.85546875" style="338" customWidth="1"/>
    <col min="6152" max="6152" width="4" style="338" customWidth="1"/>
    <col min="6153" max="6153" width="7.42578125" style="338" customWidth="1"/>
    <col min="6154" max="6154" width="5.28515625" style="338" customWidth="1"/>
    <col min="6155" max="6155" width="10.85546875" style="338" customWidth="1"/>
    <col min="6156" max="6157" width="10.28515625" style="338" customWidth="1"/>
    <col min="6158" max="6158" width="9.140625" style="338" customWidth="1"/>
    <col min="6159" max="6159" width="8" style="338" customWidth="1"/>
    <col min="6160" max="6367" width="9.140625" style="338" customWidth="1"/>
    <col min="6368" max="6368" width="4.140625" style="338" customWidth="1"/>
    <col min="6369" max="6369" width="23.140625" style="338" customWidth="1"/>
    <col min="6370" max="6370" width="4" style="338"/>
    <col min="6371" max="6371" width="4.140625" style="338" customWidth="1"/>
    <col min="6372" max="6372" width="23.140625" style="338" customWidth="1"/>
    <col min="6373" max="6373" width="4" style="338" customWidth="1"/>
    <col min="6374" max="6374" width="3.7109375" style="338" customWidth="1"/>
    <col min="6375" max="6375" width="4" style="338" customWidth="1"/>
    <col min="6376" max="6376" width="7.85546875" style="338" customWidth="1"/>
    <col min="6377" max="6377" width="4.5703125" style="338" customWidth="1"/>
    <col min="6378" max="6378" width="4.140625" style="338" customWidth="1"/>
    <col min="6379" max="6380" width="3.85546875" style="338" customWidth="1"/>
    <col min="6381" max="6382" width="4" style="338" customWidth="1"/>
    <col min="6383" max="6383" width="5.28515625" style="338" customWidth="1"/>
    <col min="6384" max="6385" width="4" style="338" customWidth="1"/>
    <col min="6386" max="6386" width="5" style="338" customWidth="1"/>
    <col min="6387" max="6387" width="4.28515625" style="338" customWidth="1"/>
    <col min="6388" max="6388" width="4" style="338" customWidth="1"/>
    <col min="6389" max="6389" width="3.85546875" style="338" customWidth="1"/>
    <col min="6390" max="6390" width="5.7109375" style="338" customWidth="1"/>
    <col min="6391" max="6391" width="5.140625" style="338" customWidth="1"/>
    <col min="6392" max="6392" width="5.7109375" style="338" customWidth="1"/>
    <col min="6393" max="6393" width="4.42578125" style="338" customWidth="1"/>
    <col min="6394" max="6395" width="4" style="338" customWidth="1"/>
    <col min="6396" max="6396" width="7.85546875" style="338" customWidth="1"/>
    <col min="6397" max="6397" width="5.7109375" style="338" customWidth="1"/>
    <col min="6398" max="6398" width="5.42578125" style="338" customWidth="1"/>
    <col min="6399" max="6399" width="4.42578125" style="338" customWidth="1"/>
    <col min="6400" max="6400" width="6.5703125" style="338" customWidth="1"/>
    <col min="6401" max="6401" width="10.28515625" style="338" customWidth="1"/>
    <col min="6402" max="6402" width="4.7109375" style="338" customWidth="1"/>
    <col min="6403" max="6403" width="5.28515625" style="338" customWidth="1"/>
    <col min="6404" max="6404" width="4.42578125" style="338" customWidth="1"/>
    <col min="6405" max="6406" width="4" style="338" customWidth="1"/>
    <col min="6407" max="6407" width="5.85546875" style="338" customWidth="1"/>
    <col min="6408" max="6408" width="4" style="338" customWidth="1"/>
    <col min="6409" max="6409" width="7.42578125" style="338" customWidth="1"/>
    <col min="6410" max="6410" width="5.28515625" style="338" customWidth="1"/>
    <col min="6411" max="6411" width="10.85546875" style="338" customWidth="1"/>
    <col min="6412" max="6413" width="10.28515625" style="338" customWidth="1"/>
    <col min="6414" max="6414" width="9.140625" style="338" customWidth="1"/>
    <col min="6415" max="6415" width="8" style="338" customWidth="1"/>
    <col min="6416" max="6623" width="9.140625" style="338" customWidth="1"/>
    <col min="6624" max="6624" width="4.140625" style="338" customWidth="1"/>
    <col min="6625" max="6625" width="23.140625" style="338" customWidth="1"/>
    <col min="6626" max="6626" width="4" style="338"/>
    <col min="6627" max="6627" width="4.140625" style="338" customWidth="1"/>
    <col min="6628" max="6628" width="23.140625" style="338" customWidth="1"/>
    <col min="6629" max="6629" width="4" style="338" customWidth="1"/>
    <col min="6630" max="6630" width="3.7109375" style="338" customWidth="1"/>
    <col min="6631" max="6631" width="4" style="338" customWidth="1"/>
    <col min="6632" max="6632" width="7.85546875" style="338" customWidth="1"/>
    <col min="6633" max="6633" width="4.5703125" style="338" customWidth="1"/>
    <col min="6634" max="6634" width="4.140625" style="338" customWidth="1"/>
    <col min="6635" max="6636" width="3.85546875" style="338" customWidth="1"/>
    <col min="6637" max="6638" width="4" style="338" customWidth="1"/>
    <col min="6639" max="6639" width="5.28515625" style="338" customWidth="1"/>
    <col min="6640" max="6641" width="4" style="338" customWidth="1"/>
    <col min="6642" max="6642" width="5" style="338" customWidth="1"/>
    <col min="6643" max="6643" width="4.28515625" style="338" customWidth="1"/>
    <col min="6644" max="6644" width="4" style="338" customWidth="1"/>
    <col min="6645" max="6645" width="3.85546875" style="338" customWidth="1"/>
    <col min="6646" max="6646" width="5.7109375" style="338" customWidth="1"/>
    <col min="6647" max="6647" width="5.140625" style="338" customWidth="1"/>
    <col min="6648" max="6648" width="5.7109375" style="338" customWidth="1"/>
    <col min="6649" max="6649" width="4.42578125" style="338" customWidth="1"/>
    <col min="6650" max="6651" width="4" style="338" customWidth="1"/>
    <col min="6652" max="6652" width="7.85546875" style="338" customWidth="1"/>
    <col min="6653" max="6653" width="5.7109375" style="338" customWidth="1"/>
    <col min="6654" max="6654" width="5.42578125" style="338" customWidth="1"/>
    <col min="6655" max="6655" width="4.42578125" style="338" customWidth="1"/>
    <col min="6656" max="6656" width="6.5703125" style="338" customWidth="1"/>
    <col min="6657" max="6657" width="10.28515625" style="338" customWidth="1"/>
    <col min="6658" max="6658" width="4.7109375" style="338" customWidth="1"/>
    <col min="6659" max="6659" width="5.28515625" style="338" customWidth="1"/>
    <col min="6660" max="6660" width="4.42578125" style="338" customWidth="1"/>
    <col min="6661" max="6662" width="4" style="338" customWidth="1"/>
    <col min="6663" max="6663" width="5.85546875" style="338" customWidth="1"/>
    <col min="6664" max="6664" width="4" style="338" customWidth="1"/>
    <col min="6665" max="6665" width="7.42578125" style="338" customWidth="1"/>
    <col min="6666" max="6666" width="5.28515625" style="338" customWidth="1"/>
    <col min="6667" max="6667" width="10.85546875" style="338" customWidth="1"/>
    <col min="6668" max="6669" width="10.28515625" style="338" customWidth="1"/>
    <col min="6670" max="6670" width="9.140625" style="338" customWidth="1"/>
    <col min="6671" max="6671" width="8" style="338" customWidth="1"/>
    <col min="6672" max="6879" width="9.140625" style="338" customWidth="1"/>
    <col min="6880" max="6880" width="4.140625" style="338" customWidth="1"/>
    <col min="6881" max="6881" width="23.140625" style="338" customWidth="1"/>
    <col min="6882" max="6882" width="4" style="338"/>
    <col min="6883" max="6883" width="4.140625" style="338" customWidth="1"/>
    <col min="6884" max="6884" width="23.140625" style="338" customWidth="1"/>
    <col min="6885" max="6885" width="4" style="338" customWidth="1"/>
    <col min="6886" max="6886" width="3.7109375" style="338" customWidth="1"/>
    <col min="6887" max="6887" width="4" style="338" customWidth="1"/>
    <col min="6888" max="6888" width="7.85546875" style="338" customWidth="1"/>
    <col min="6889" max="6889" width="4.5703125" style="338" customWidth="1"/>
    <col min="6890" max="6890" width="4.140625" style="338" customWidth="1"/>
    <col min="6891" max="6892" width="3.85546875" style="338" customWidth="1"/>
    <col min="6893" max="6894" width="4" style="338" customWidth="1"/>
    <col min="6895" max="6895" width="5.28515625" style="338" customWidth="1"/>
    <col min="6896" max="6897" width="4" style="338" customWidth="1"/>
    <col min="6898" max="6898" width="5" style="338" customWidth="1"/>
    <col min="6899" max="6899" width="4.28515625" style="338" customWidth="1"/>
    <col min="6900" max="6900" width="4" style="338" customWidth="1"/>
    <col min="6901" max="6901" width="3.85546875" style="338" customWidth="1"/>
    <col min="6902" max="6902" width="5.7109375" style="338" customWidth="1"/>
    <col min="6903" max="6903" width="5.140625" style="338" customWidth="1"/>
    <col min="6904" max="6904" width="5.7109375" style="338" customWidth="1"/>
    <col min="6905" max="6905" width="4.42578125" style="338" customWidth="1"/>
    <col min="6906" max="6907" width="4" style="338" customWidth="1"/>
    <col min="6908" max="6908" width="7.85546875" style="338" customWidth="1"/>
    <col min="6909" max="6909" width="5.7109375" style="338" customWidth="1"/>
    <col min="6910" max="6910" width="5.42578125" style="338" customWidth="1"/>
    <col min="6911" max="6911" width="4.42578125" style="338" customWidth="1"/>
    <col min="6912" max="6912" width="6.5703125" style="338" customWidth="1"/>
    <col min="6913" max="6913" width="10.28515625" style="338" customWidth="1"/>
    <col min="6914" max="6914" width="4.7109375" style="338" customWidth="1"/>
    <col min="6915" max="6915" width="5.28515625" style="338" customWidth="1"/>
    <col min="6916" max="6916" width="4.42578125" style="338" customWidth="1"/>
    <col min="6917" max="6918" width="4" style="338" customWidth="1"/>
    <col min="6919" max="6919" width="5.85546875" style="338" customWidth="1"/>
    <col min="6920" max="6920" width="4" style="338" customWidth="1"/>
    <col min="6921" max="6921" width="7.42578125" style="338" customWidth="1"/>
    <col min="6922" max="6922" width="5.28515625" style="338" customWidth="1"/>
    <col min="6923" max="6923" width="10.85546875" style="338" customWidth="1"/>
    <col min="6924" max="6925" width="10.28515625" style="338" customWidth="1"/>
    <col min="6926" max="6926" width="9.140625" style="338" customWidth="1"/>
    <col min="6927" max="6927" width="8" style="338" customWidth="1"/>
    <col min="6928" max="7135" width="9.140625" style="338" customWidth="1"/>
    <col min="7136" max="7136" width="4.140625" style="338" customWidth="1"/>
    <col min="7137" max="7137" width="23.140625" style="338" customWidth="1"/>
    <col min="7138" max="7138" width="4" style="338"/>
    <col min="7139" max="7139" width="4.140625" style="338" customWidth="1"/>
    <col min="7140" max="7140" width="23.140625" style="338" customWidth="1"/>
    <col min="7141" max="7141" width="4" style="338" customWidth="1"/>
    <col min="7142" max="7142" width="3.7109375" style="338" customWidth="1"/>
    <col min="7143" max="7143" width="4" style="338" customWidth="1"/>
    <col min="7144" max="7144" width="7.85546875" style="338" customWidth="1"/>
    <col min="7145" max="7145" width="4.5703125" style="338" customWidth="1"/>
    <col min="7146" max="7146" width="4.140625" style="338" customWidth="1"/>
    <col min="7147" max="7148" width="3.85546875" style="338" customWidth="1"/>
    <col min="7149" max="7150" width="4" style="338" customWidth="1"/>
    <col min="7151" max="7151" width="5.28515625" style="338" customWidth="1"/>
    <col min="7152" max="7153" width="4" style="338" customWidth="1"/>
    <col min="7154" max="7154" width="5" style="338" customWidth="1"/>
    <col min="7155" max="7155" width="4.28515625" style="338" customWidth="1"/>
    <col min="7156" max="7156" width="4" style="338" customWidth="1"/>
    <col min="7157" max="7157" width="3.85546875" style="338" customWidth="1"/>
    <col min="7158" max="7158" width="5.7109375" style="338" customWidth="1"/>
    <col min="7159" max="7159" width="5.140625" style="338" customWidth="1"/>
    <col min="7160" max="7160" width="5.7109375" style="338" customWidth="1"/>
    <col min="7161" max="7161" width="4.42578125" style="338" customWidth="1"/>
    <col min="7162" max="7163" width="4" style="338" customWidth="1"/>
    <col min="7164" max="7164" width="7.85546875" style="338" customWidth="1"/>
    <col min="7165" max="7165" width="5.7109375" style="338" customWidth="1"/>
    <col min="7166" max="7166" width="5.42578125" style="338" customWidth="1"/>
    <col min="7167" max="7167" width="4.42578125" style="338" customWidth="1"/>
    <col min="7168" max="7168" width="6.5703125" style="338" customWidth="1"/>
    <col min="7169" max="7169" width="10.28515625" style="338" customWidth="1"/>
    <col min="7170" max="7170" width="4.7109375" style="338" customWidth="1"/>
    <col min="7171" max="7171" width="5.28515625" style="338" customWidth="1"/>
    <col min="7172" max="7172" width="4.42578125" style="338" customWidth="1"/>
    <col min="7173" max="7174" width="4" style="338" customWidth="1"/>
    <col min="7175" max="7175" width="5.85546875" style="338" customWidth="1"/>
    <col min="7176" max="7176" width="4" style="338" customWidth="1"/>
    <col min="7177" max="7177" width="7.42578125" style="338" customWidth="1"/>
    <col min="7178" max="7178" width="5.28515625" style="338" customWidth="1"/>
    <col min="7179" max="7179" width="10.85546875" style="338" customWidth="1"/>
    <col min="7180" max="7181" width="10.28515625" style="338" customWidth="1"/>
    <col min="7182" max="7182" width="9.140625" style="338" customWidth="1"/>
    <col min="7183" max="7183" width="8" style="338" customWidth="1"/>
    <col min="7184" max="7391" width="9.140625" style="338" customWidth="1"/>
    <col min="7392" max="7392" width="4.140625" style="338" customWidth="1"/>
    <col min="7393" max="7393" width="23.140625" style="338" customWidth="1"/>
    <col min="7394" max="7394" width="4" style="338"/>
    <col min="7395" max="7395" width="4.140625" style="338" customWidth="1"/>
    <col min="7396" max="7396" width="23.140625" style="338" customWidth="1"/>
    <col min="7397" max="7397" width="4" style="338" customWidth="1"/>
    <col min="7398" max="7398" width="3.7109375" style="338" customWidth="1"/>
    <col min="7399" max="7399" width="4" style="338" customWidth="1"/>
    <col min="7400" max="7400" width="7.85546875" style="338" customWidth="1"/>
    <col min="7401" max="7401" width="4.5703125" style="338" customWidth="1"/>
    <col min="7402" max="7402" width="4.140625" style="338" customWidth="1"/>
    <col min="7403" max="7404" width="3.85546875" style="338" customWidth="1"/>
    <col min="7405" max="7406" width="4" style="338" customWidth="1"/>
    <col min="7407" max="7407" width="5.28515625" style="338" customWidth="1"/>
    <col min="7408" max="7409" width="4" style="338" customWidth="1"/>
    <col min="7410" max="7410" width="5" style="338" customWidth="1"/>
    <col min="7411" max="7411" width="4.28515625" style="338" customWidth="1"/>
    <col min="7412" max="7412" width="4" style="338" customWidth="1"/>
    <col min="7413" max="7413" width="3.85546875" style="338" customWidth="1"/>
    <col min="7414" max="7414" width="5.7109375" style="338" customWidth="1"/>
    <col min="7415" max="7415" width="5.140625" style="338" customWidth="1"/>
    <col min="7416" max="7416" width="5.7109375" style="338" customWidth="1"/>
    <col min="7417" max="7417" width="4.42578125" style="338" customWidth="1"/>
    <col min="7418" max="7419" width="4" style="338" customWidth="1"/>
    <col min="7420" max="7420" width="7.85546875" style="338" customWidth="1"/>
    <col min="7421" max="7421" width="5.7109375" style="338" customWidth="1"/>
    <col min="7422" max="7422" width="5.42578125" style="338" customWidth="1"/>
    <col min="7423" max="7423" width="4.42578125" style="338" customWidth="1"/>
    <col min="7424" max="7424" width="6.5703125" style="338" customWidth="1"/>
    <col min="7425" max="7425" width="10.28515625" style="338" customWidth="1"/>
    <col min="7426" max="7426" width="4.7109375" style="338" customWidth="1"/>
    <col min="7427" max="7427" width="5.28515625" style="338" customWidth="1"/>
    <col min="7428" max="7428" width="4.42578125" style="338" customWidth="1"/>
    <col min="7429" max="7430" width="4" style="338" customWidth="1"/>
    <col min="7431" max="7431" width="5.85546875" style="338" customWidth="1"/>
    <col min="7432" max="7432" width="4" style="338" customWidth="1"/>
    <col min="7433" max="7433" width="7.42578125" style="338" customWidth="1"/>
    <col min="7434" max="7434" width="5.28515625" style="338" customWidth="1"/>
    <col min="7435" max="7435" width="10.85546875" style="338" customWidth="1"/>
    <col min="7436" max="7437" width="10.28515625" style="338" customWidth="1"/>
    <col min="7438" max="7438" width="9.140625" style="338" customWidth="1"/>
    <col min="7439" max="7439" width="8" style="338" customWidth="1"/>
    <col min="7440" max="7647" width="9.140625" style="338" customWidth="1"/>
    <col min="7648" max="7648" width="4.140625" style="338" customWidth="1"/>
    <col min="7649" max="7649" width="23.140625" style="338" customWidth="1"/>
    <col min="7650" max="7650" width="4" style="338"/>
    <col min="7651" max="7651" width="4.140625" style="338" customWidth="1"/>
    <col min="7652" max="7652" width="23.140625" style="338" customWidth="1"/>
    <col min="7653" max="7653" width="4" style="338" customWidth="1"/>
    <col min="7654" max="7654" width="3.7109375" style="338" customWidth="1"/>
    <col min="7655" max="7655" width="4" style="338" customWidth="1"/>
    <col min="7656" max="7656" width="7.85546875" style="338" customWidth="1"/>
    <col min="7657" max="7657" width="4.5703125" style="338" customWidth="1"/>
    <col min="7658" max="7658" width="4.140625" style="338" customWidth="1"/>
    <col min="7659" max="7660" width="3.85546875" style="338" customWidth="1"/>
    <col min="7661" max="7662" width="4" style="338" customWidth="1"/>
    <col min="7663" max="7663" width="5.28515625" style="338" customWidth="1"/>
    <col min="7664" max="7665" width="4" style="338" customWidth="1"/>
    <col min="7666" max="7666" width="5" style="338" customWidth="1"/>
    <col min="7667" max="7667" width="4.28515625" style="338" customWidth="1"/>
    <col min="7668" max="7668" width="4" style="338" customWidth="1"/>
    <col min="7669" max="7669" width="3.85546875" style="338" customWidth="1"/>
    <col min="7670" max="7670" width="5.7109375" style="338" customWidth="1"/>
    <col min="7671" max="7671" width="5.140625" style="338" customWidth="1"/>
    <col min="7672" max="7672" width="5.7109375" style="338" customWidth="1"/>
    <col min="7673" max="7673" width="4.42578125" style="338" customWidth="1"/>
    <col min="7674" max="7675" width="4" style="338" customWidth="1"/>
    <col min="7676" max="7676" width="7.85546875" style="338" customWidth="1"/>
    <col min="7677" max="7677" width="5.7109375" style="338" customWidth="1"/>
    <col min="7678" max="7678" width="5.42578125" style="338" customWidth="1"/>
    <col min="7679" max="7679" width="4.42578125" style="338" customWidth="1"/>
    <col min="7680" max="7680" width="6.5703125" style="338" customWidth="1"/>
    <col min="7681" max="7681" width="10.28515625" style="338" customWidth="1"/>
    <col min="7682" max="7682" width="4.7109375" style="338" customWidth="1"/>
    <col min="7683" max="7683" width="5.28515625" style="338" customWidth="1"/>
    <col min="7684" max="7684" width="4.42578125" style="338" customWidth="1"/>
    <col min="7685" max="7686" width="4" style="338" customWidth="1"/>
    <col min="7687" max="7687" width="5.85546875" style="338" customWidth="1"/>
    <col min="7688" max="7688" width="4" style="338" customWidth="1"/>
    <col min="7689" max="7689" width="7.42578125" style="338" customWidth="1"/>
    <col min="7690" max="7690" width="5.28515625" style="338" customWidth="1"/>
    <col min="7691" max="7691" width="10.85546875" style="338" customWidth="1"/>
    <col min="7692" max="7693" width="10.28515625" style="338" customWidth="1"/>
    <col min="7694" max="7694" width="9.140625" style="338" customWidth="1"/>
    <col min="7695" max="7695" width="8" style="338" customWidth="1"/>
    <col min="7696" max="7903" width="9.140625" style="338" customWidth="1"/>
    <col min="7904" max="7904" width="4.140625" style="338" customWidth="1"/>
    <col min="7905" max="7905" width="23.140625" style="338" customWidth="1"/>
    <col min="7906" max="7906" width="4" style="338"/>
    <col min="7907" max="7907" width="4.140625" style="338" customWidth="1"/>
    <col min="7908" max="7908" width="23.140625" style="338" customWidth="1"/>
    <col min="7909" max="7909" width="4" style="338" customWidth="1"/>
    <col min="7910" max="7910" width="3.7109375" style="338" customWidth="1"/>
    <col min="7911" max="7911" width="4" style="338" customWidth="1"/>
    <col min="7912" max="7912" width="7.85546875" style="338" customWidth="1"/>
    <col min="7913" max="7913" width="4.5703125" style="338" customWidth="1"/>
    <col min="7914" max="7914" width="4.140625" style="338" customWidth="1"/>
    <col min="7915" max="7916" width="3.85546875" style="338" customWidth="1"/>
    <col min="7917" max="7918" width="4" style="338" customWidth="1"/>
    <col min="7919" max="7919" width="5.28515625" style="338" customWidth="1"/>
    <col min="7920" max="7921" width="4" style="338" customWidth="1"/>
    <col min="7922" max="7922" width="5" style="338" customWidth="1"/>
    <col min="7923" max="7923" width="4.28515625" style="338" customWidth="1"/>
    <col min="7924" max="7924" width="4" style="338" customWidth="1"/>
    <col min="7925" max="7925" width="3.85546875" style="338" customWidth="1"/>
    <col min="7926" max="7926" width="5.7109375" style="338" customWidth="1"/>
    <col min="7927" max="7927" width="5.140625" style="338" customWidth="1"/>
    <col min="7928" max="7928" width="5.7109375" style="338" customWidth="1"/>
    <col min="7929" max="7929" width="4.42578125" style="338" customWidth="1"/>
    <col min="7930" max="7931" width="4" style="338" customWidth="1"/>
    <col min="7932" max="7932" width="7.85546875" style="338" customWidth="1"/>
    <col min="7933" max="7933" width="5.7109375" style="338" customWidth="1"/>
    <col min="7934" max="7934" width="5.42578125" style="338" customWidth="1"/>
    <col min="7935" max="7935" width="4.42578125" style="338" customWidth="1"/>
    <col min="7936" max="7936" width="6.5703125" style="338" customWidth="1"/>
    <col min="7937" max="7937" width="10.28515625" style="338" customWidth="1"/>
    <col min="7938" max="7938" width="4.7109375" style="338" customWidth="1"/>
    <col min="7939" max="7939" width="5.28515625" style="338" customWidth="1"/>
    <col min="7940" max="7940" width="4.42578125" style="338" customWidth="1"/>
    <col min="7941" max="7942" width="4" style="338" customWidth="1"/>
    <col min="7943" max="7943" width="5.85546875" style="338" customWidth="1"/>
    <col min="7944" max="7944" width="4" style="338" customWidth="1"/>
    <col min="7945" max="7945" width="7.42578125" style="338" customWidth="1"/>
    <col min="7946" max="7946" width="5.28515625" style="338" customWidth="1"/>
    <col min="7947" max="7947" width="10.85546875" style="338" customWidth="1"/>
    <col min="7948" max="7949" width="10.28515625" style="338" customWidth="1"/>
    <col min="7950" max="7950" width="9.140625" style="338" customWidth="1"/>
    <col min="7951" max="7951" width="8" style="338" customWidth="1"/>
    <col min="7952" max="8159" width="9.140625" style="338" customWidth="1"/>
    <col min="8160" max="8160" width="4.140625" style="338" customWidth="1"/>
    <col min="8161" max="8161" width="23.140625" style="338" customWidth="1"/>
    <col min="8162" max="8162" width="4" style="338"/>
    <col min="8163" max="8163" width="4.140625" style="338" customWidth="1"/>
    <col min="8164" max="8164" width="23.140625" style="338" customWidth="1"/>
    <col min="8165" max="8165" width="4" style="338" customWidth="1"/>
    <col min="8166" max="8166" width="3.7109375" style="338" customWidth="1"/>
    <col min="8167" max="8167" width="4" style="338" customWidth="1"/>
    <col min="8168" max="8168" width="7.85546875" style="338" customWidth="1"/>
    <col min="8169" max="8169" width="4.5703125" style="338" customWidth="1"/>
    <col min="8170" max="8170" width="4.140625" style="338" customWidth="1"/>
    <col min="8171" max="8172" width="3.85546875" style="338" customWidth="1"/>
    <col min="8173" max="8174" width="4" style="338" customWidth="1"/>
    <col min="8175" max="8175" width="5.28515625" style="338" customWidth="1"/>
    <col min="8176" max="8177" width="4" style="338" customWidth="1"/>
    <col min="8178" max="8178" width="5" style="338" customWidth="1"/>
    <col min="8179" max="8179" width="4.28515625" style="338" customWidth="1"/>
    <col min="8180" max="8180" width="4" style="338" customWidth="1"/>
    <col min="8181" max="8181" width="3.85546875" style="338" customWidth="1"/>
    <col min="8182" max="8182" width="5.7109375" style="338" customWidth="1"/>
    <col min="8183" max="8183" width="5.140625" style="338" customWidth="1"/>
    <col min="8184" max="8184" width="5.7109375" style="338" customWidth="1"/>
    <col min="8185" max="8185" width="4.42578125" style="338" customWidth="1"/>
    <col min="8186" max="8187" width="4" style="338" customWidth="1"/>
    <col min="8188" max="8188" width="7.85546875" style="338" customWidth="1"/>
    <col min="8189" max="8189" width="5.7109375" style="338" customWidth="1"/>
    <col min="8190" max="8190" width="5.42578125" style="338" customWidth="1"/>
    <col min="8191" max="8191" width="4.42578125" style="338" customWidth="1"/>
    <col min="8192" max="8192" width="6.5703125" style="338" customWidth="1"/>
    <col min="8193" max="8193" width="10.28515625" style="338" customWidth="1"/>
    <col min="8194" max="8194" width="4.7109375" style="338" customWidth="1"/>
    <col min="8195" max="8195" width="5.28515625" style="338" customWidth="1"/>
    <col min="8196" max="8196" width="4.42578125" style="338" customWidth="1"/>
    <col min="8197" max="8198" width="4" style="338" customWidth="1"/>
    <col min="8199" max="8199" width="5.85546875" style="338" customWidth="1"/>
    <col min="8200" max="8200" width="4" style="338" customWidth="1"/>
    <col min="8201" max="8201" width="7.42578125" style="338" customWidth="1"/>
    <col min="8202" max="8202" width="5.28515625" style="338" customWidth="1"/>
    <col min="8203" max="8203" width="10.85546875" style="338" customWidth="1"/>
    <col min="8204" max="8205" width="10.28515625" style="338" customWidth="1"/>
    <col min="8206" max="8206" width="9.140625" style="338" customWidth="1"/>
    <col min="8207" max="8207" width="8" style="338" customWidth="1"/>
    <col min="8208" max="8415" width="9.140625" style="338" customWidth="1"/>
    <col min="8416" max="8416" width="4.140625" style="338" customWidth="1"/>
    <col min="8417" max="8417" width="23.140625" style="338" customWidth="1"/>
    <col min="8418" max="8418" width="4" style="338"/>
    <col min="8419" max="8419" width="4.140625" style="338" customWidth="1"/>
    <col min="8420" max="8420" width="23.140625" style="338" customWidth="1"/>
    <col min="8421" max="8421" width="4" style="338" customWidth="1"/>
    <col min="8422" max="8422" width="3.7109375" style="338" customWidth="1"/>
    <col min="8423" max="8423" width="4" style="338" customWidth="1"/>
    <col min="8424" max="8424" width="7.85546875" style="338" customWidth="1"/>
    <col min="8425" max="8425" width="4.5703125" style="338" customWidth="1"/>
    <col min="8426" max="8426" width="4.140625" style="338" customWidth="1"/>
    <col min="8427" max="8428" width="3.85546875" style="338" customWidth="1"/>
    <col min="8429" max="8430" width="4" style="338" customWidth="1"/>
    <col min="8431" max="8431" width="5.28515625" style="338" customWidth="1"/>
    <col min="8432" max="8433" width="4" style="338" customWidth="1"/>
    <col min="8434" max="8434" width="5" style="338" customWidth="1"/>
    <col min="8435" max="8435" width="4.28515625" style="338" customWidth="1"/>
    <col min="8436" max="8436" width="4" style="338" customWidth="1"/>
    <col min="8437" max="8437" width="3.85546875" style="338" customWidth="1"/>
    <col min="8438" max="8438" width="5.7109375" style="338" customWidth="1"/>
    <col min="8439" max="8439" width="5.140625" style="338" customWidth="1"/>
    <col min="8440" max="8440" width="5.7109375" style="338" customWidth="1"/>
    <col min="8441" max="8441" width="4.42578125" style="338" customWidth="1"/>
    <col min="8442" max="8443" width="4" style="338" customWidth="1"/>
    <col min="8444" max="8444" width="7.85546875" style="338" customWidth="1"/>
    <col min="8445" max="8445" width="5.7109375" style="338" customWidth="1"/>
    <col min="8446" max="8446" width="5.42578125" style="338" customWidth="1"/>
    <col min="8447" max="8447" width="4.42578125" style="338" customWidth="1"/>
    <col min="8448" max="8448" width="6.5703125" style="338" customWidth="1"/>
    <col min="8449" max="8449" width="10.28515625" style="338" customWidth="1"/>
    <col min="8450" max="8450" width="4.7109375" style="338" customWidth="1"/>
    <col min="8451" max="8451" width="5.28515625" style="338" customWidth="1"/>
    <col min="8452" max="8452" width="4.42578125" style="338" customWidth="1"/>
    <col min="8453" max="8454" width="4" style="338" customWidth="1"/>
    <col min="8455" max="8455" width="5.85546875" style="338" customWidth="1"/>
    <col min="8456" max="8456" width="4" style="338" customWidth="1"/>
    <col min="8457" max="8457" width="7.42578125" style="338" customWidth="1"/>
    <col min="8458" max="8458" width="5.28515625" style="338" customWidth="1"/>
    <col min="8459" max="8459" width="10.85546875" style="338" customWidth="1"/>
    <col min="8460" max="8461" width="10.28515625" style="338" customWidth="1"/>
    <col min="8462" max="8462" width="9.140625" style="338" customWidth="1"/>
    <col min="8463" max="8463" width="8" style="338" customWidth="1"/>
    <col min="8464" max="8671" width="9.140625" style="338" customWidth="1"/>
    <col min="8672" max="8672" width="4.140625" style="338" customWidth="1"/>
    <col min="8673" max="8673" width="23.140625" style="338" customWidth="1"/>
    <col min="8674" max="8674" width="4" style="338"/>
    <col min="8675" max="8675" width="4.140625" style="338" customWidth="1"/>
    <col min="8676" max="8676" width="23.140625" style="338" customWidth="1"/>
    <col min="8677" max="8677" width="4" style="338" customWidth="1"/>
    <col min="8678" max="8678" width="3.7109375" style="338" customWidth="1"/>
    <col min="8679" max="8679" width="4" style="338" customWidth="1"/>
    <col min="8680" max="8680" width="7.85546875" style="338" customWidth="1"/>
    <col min="8681" max="8681" width="4.5703125" style="338" customWidth="1"/>
    <col min="8682" max="8682" width="4.140625" style="338" customWidth="1"/>
    <col min="8683" max="8684" width="3.85546875" style="338" customWidth="1"/>
    <col min="8685" max="8686" width="4" style="338" customWidth="1"/>
    <col min="8687" max="8687" width="5.28515625" style="338" customWidth="1"/>
    <col min="8688" max="8689" width="4" style="338" customWidth="1"/>
    <col min="8690" max="8690" width="5" style="338" customWidth="1"/>
    <col min="8691" max="8691" width="4.28515625" style="338" customWidth="1"/>
    <col min="8692" max="8692" width="4" style="338" customWidth="1"/>
    <col min="8693" max="8693" width="3.85546875" style="338" customWidth="1"/>
    <col min="8694" max="8694" width="5.7109375" style="338" customWidth="1"/>
    <col min="8695" max="8695" width="5.140625" style="338" customWidth="1"/>
    <col min="8696" max="8696" width="5.7109375" style="338" customWidth="1"/>
    <col min="8697" max="8697" width="4.42578125" style="338" customWidth="1"/>
    <col min="8698" max="8699" width="4" style="338" customWidth="1"/>
    <col min="8700" max="8700" width="7.85546875" style="338" customWidth="1"/>
    <col min="8701" max="8701" width="5.7109375" style="338" customWidth="1"/>
    <col min="8702" max="8702" width="5.42578125" style="338" customWidth="1"/>
    <col min="8703" max="8703" width="4.42578125" style="338" customWidth="1"/>
    <col min="8704" max="8704" width="6.5703125" style="338" customWidth="1"/>
    <col min="8705" max="8705" width="10.28515625" style="338" customWidth="1"/>
    <col min="8706" max="8706" width="4.7109375" style="338" customWidth="1"/>
    <col min="8707" max="8707" width="5.28515625" style="338" customWidth="1"/>
    <col min="8708" max="8708" width="4.42578125" style="338" customWidth="1"/>
    <col min="8709" max="8710" width="4" style="338" customWidth="1"/>
    <col min="8711" max="8711" width="5.85546875" style="338" customWidth="1"/>
    <col min="8712" max="8712" width="4" style="338" customWidth="1"/>
    <col min="8713" max="8713" width="7.42578125" style="338" customWidth="1"/>
    <col min="8714" max="8714" width="5.28515625" style="338" customWidth="1"/>
    <col min="8715" max="8715" width="10.85546875" style="338" customWidth="1"/>
    <col min="8716" max="8717" width="10.28515625" style="338" customWidth="1"/>
    <col min="8718" max="8718" width="9.140625" style="338" customWidth="1"/>
    <col min="8719" max="8719" width="8" style="338" customWidth="1"/>
    <col min="8720" max="8927" width="9.140625" style="338" customWidth="1"/>
    <col min="8928" max="8928" width="4.140625" style="338" customWidth="1"/>
    <col min="8929" max="8929" width="23.140625" style="338" customWidth="1"/>
    <col min="8930" max="8930" width="4" style="338"/>
    <col min="8931" max="8931" width="4.140625" style="338" customWidth="1"/>
    <col min="8932" max="8932" width="23.140625" style="338" customWidth="1"/>
    <col min="8933" max="8933" width="4" style="338" customWidth="1"/>
    <col min="8934" max="8934" width="3.7109375" style="338" customWidth="1"/>
    <col min="8935" max="8935" width="4" style="338" customWidth="1"/>
    <col min="8936" max="8936" width="7.85546875" style="338" customWidth="1"/>
    <col min="8937" max="8937" width="4.5703125" style="338" customWidth="1"/>
    <col min="8938" max="8938" width="4.140625" style="338" customWidth="1"/>
    <col min="8939" max="8940" width="3.85546875" style="338" customWidth="1"/>
    <col min="8941" max="8942" width="4" style="338" customWidth="1"/>
    <col min="8943" max="8943" width="5.28515625" style="338" customWidth="1"/>
    <col min="8944" max="8945" width="4" style="338" customWidth="1"/>
    <col min="8946" max="8946" width="5" style="338" customWidth="1"/>
    <col min="8947" max="8947" width="4.28515625" style="338" customWidth="1"/>
    <col min="8948" max="8948" width="4" style="338" customWidth="1"/>
    <col min="8949" max="8949" width="3.85546875" style="338" customWidth="1"/>
    <col min="8950" max="8950" width="5.7109375" style="338" customWidth="1"/>
    <col min="8951" max="8951" width="5.140625" style="338" customWidth="1"/>
    <col min="8952" max="8952" width="5.7109375" style="338" customWidth="1"/>
    <col min="8953" max="8953" width="4.42578125" style="338" customWidth="1"/>
    <col min="8954" max="8955" width="4" style="338" customWidth="1"/>
    <col min="8956" max="8956" width="7.85546875" style="338" customWidth="1"/>
    <col min="8957" max="8957" width="5.7109375" style="338" customWidth="1"/>
    <col min="8958" max="8958" width="5.42578125" style="338" customWidth="1"/>
    <col min="8959" max="8959" width="4.42578125" style="338" customWidth="1"/>
    <col min="8960" max="8960" width="6.5703125" style="338" customWidth="1"/>
    <col min="8961" max="8961" width="10.28515625" style="338" customWidth="1"/>
    <col min="8962" max="8962" width="4.7109375" style="338" customWidth="1"/>
    <col min="8963" max="8963" width="5.28515625" style="338" customWidth="1"/>
    <col min="8964" max="8964" width="4.42578125" style="338" customWidth="1"/>
    <col min="8965" max="8966" width="4" style="338" customWidth="1"/>
    <col min="8967" max="8967" width="5.85546875" style="338" customWidth="1"/>
    <col min="8968" max="8968" width="4" style="338" customWidth="1"/>
    <col min="8969" max="8969" width="7.42578125" style="338" customWidth="1"/>
    <col min="8970" max="8970" width="5.28515625" style="338" customWidth="1"/>
    <col min="8971" max="8971" width="10.85546875" style="338" customWidth="1"/>
    <col min="8972" max="8973" width="10.28515625" style="338" customWidth="1"/>
    <col min="8974" max="8974" width="9.140625" style="338" customWidth="1"/>
    <col min="8975" max="8975" width="8" style="338" customWidth="1"/>
    <col min="8976" max="9183" width="9.140625" style="338" customWidth="1"/>
    <col min="9184" max="9184" width="4.140625" style="338" customWidth="1"/>
    <col min="9185" max="9185" width="23.140625" style="338" customWidth="1"/>
    <col min="9186" max="9186" width="4" style="338"/>
    <col min="9187" max="9187" width="4.140625" style="338" customWidth="1"/>
    <col min="9188" max="9188" width="23.140625" style="338" customWidth="1"/>
    <col min="9189" max="9189" width="4" style="338" customWidth="1"/>
    <col min="9190" max="9190" width="3.7109375" style="338" customWidth="1"/>
    <col min="9191" max="9191" width="4" style="338" customWidth="1"/>
    <col min="9192" max="9192" width="7.85546875" style="338" customWidth="1"/>
    <col min="9193" max="9193" width="4.5703125" style="338" customWidth="1"/>
    <col min="9194" max="9194" width="4.140625" style="338" customWidth="1"/>
    <col min="9195" max="9196" width="3.85546875" style="338" customWidth="1"/>
    <col min="9197" max="9198" width="4" style="338" customWidth="1"/>
    <col min="9199" max="9199" width="5.28515625" style="338" customWidth="1"/>
    <col min="9200" max="9201" width="4" style="338" customWidth="1"/>
    <col min="9202" max="9202" width="5" style="338" customWidth="1"/>
    <col min="9203" max="9203" width="4.28515625" style="338" customWidth="1"/>
    <col min="9204" max="9204" width="4" style="338" customWidth="1"/>
    <col min="9205" max="9205" width="3.85546875" style="338" customWidth="1"/>
    <col min="9206" max="9206" width="5.7109375" style="338" customWidth="1"/>
    <col min="9207" max="9207" width="5.140625" style="338" customWidth="1"/>
    <col min="9208" max="9208" width="5.7109375" style="338" customWidth="1"/>
    <col min="9209" max="9209" width="4.42578125" style="338" customWidth="1"/>
    <col min="9210" max="9211" width="4" style="338" customWidth="1"/>
    <col min="9212" max="9212" width="7.85546875" style="338" customWidth="1"/>
    <col min="9213" max="9213" width="5.7109375" style="338" customWidth="1"/>
    <col min="9214" max="9214" width="5.42578125" style="338" customWidth="1"/>
    <col min="9215" max="9215" width="4.42578125" style="338" customWidth="1"/>
    <col min="9216" max="9216" width="6.5703125" style="338" customWidth="1"/>
    <col min="9217" max="9217" width="10.28515625" style="338" customWidth="1"/>
    <col min="9218" max="9218" width="4.7109375" style="338" customWidth="1"/>
    <col min="9219" max="9219" width="5.28515625" style="338" customWidth="1"/>
    <col min="9220" max="9220" width="4.42578125" style="338" customWidth="1"/>
    <col min="9221" max="9222" width="4" style="338" customWidth="1"/>
    <col min="9223" max="9223" width="5.85546875" style="338" customWidth="1"/>
    <col min="9224" max="9224" width="4" style="338" customWidth="1"/>
    <col min="9225" max="9225" width="7.42578125" style="338" customWidth="1"/>
    <col min="9226" max="9226" width="5.28515625" style="338" customWidth="1"/>
    <col min="9227" max="9227" width="10.85546875" style="338" customWidth="1"/>
    <col min="9228" max="9229" width="10.28515625" style="338" customWidth="1"/>
    <col min="9230" max="9230" width="9.140625" style="338" customWidth="1"/>
    <col min="9231" max="9231" width="8" style="338" customWidth="1"/>
    <col min="9232" max="9439" width="9.140625" style="338" customWidth="1"/>
    <col min="9440" max="9440" width="4.140625" style="338" customWidth="1"/>
    <col min="9441" max="9441" width="23.140625" style="338" customWidth="1"/>
    <col min="9442" max="9442" width="4" style="338"/>
    <col min="9443" max="9443" width="4.140625" style="338" customWidth="1"/>
    <col min="9444" max="9444" width="23.140625" style="338" customWidth="1"/>
    <col min="9445" max="9445" width="4" style="338" customWidth="1"/>
    <col min="9446" max="9446" width="3.7109375" style="338" customWidth="1"/>
    <col min="9447" max="9447" width="4" style="338" customWidth="1"/>
    <col min="9448" max="9448" width="7.85546875" style="338" customWidth="1"/>
    <col min="9449" max="9449" width="4.5703125" style="338" customWidth="1"/>
    <col min="9450" max="9450" width="4.140625" style="338" customWidth="1"/>
    <col min="9451" max="9452" width="3.85546875" style="338" customWidth="1"/>
    <col min="9453" max="9454" width="4" style="338" customWidth="1"/>
    <col min="9455" max="9455" width="5.28515625" style="338" customWidth="1"/>
    <col min="9456" max="9457" width="4" style="338" customWidth="1"/>
    <col min="9458" max="9458" width="5" style="338" customWidth="1"/>
    <col min="9459" max="9459" width="4.28515625" style="338" customWidth="1"/>
    <col min="9460" max="9460" width="4" style="338" customWidth="1"/>
    <col min="9461" max="9461" width="3.85546875" style="338" customWidth="1"/>
    <col min="9462" max="9462" width="5.7109375" style="338" customWidth="1"/>
    <col min="9463" max="9463" width="5.140625" style="338" customWidth="1"/>
    <col min="9464" max="9464" width="5.7109375" style="338" customWidth="1"/>
    <col min="9465" max="9465" width="4.42578125" style="338" customWidth="1"/>
    <col min="9466" max="9467" width="4" style="338" customWidth="1"/>
    <col min="9468" max="9468" width="7.85546875" style="338" customWidth="1"/>
    <col min="9469" max="9469" width="5.7109375" style="338" customWidth="1"/>
    <col min="9470" max="9470" width="5.42578125" style="338" customWidth="1"/>
    <col min="9471" max="9471" width="4.42578125" style="338" customWidth="1"/>
    <col min="9472" max="9472" width="6.5703125" style="338" customWidth="1"/>
    <col min="9473" max="9473" width="10.28515625" style="338" customWidth="1"/>
    <col min="9474" max="9474" width="4.7109375" style="338" customWidth="1"/>
    <col min="9475" max="9475" width="5.28515625" style="338" customWidth="1"/>
    <col min="9476" max="9476" width="4.42578125" style="338" customWidth="1"/>
    <col min="9477" max="9478" width="4" style="338" customWidth="1"/>
    <col min="9479" max="9479" width="5.85546875" style="338" customWidth="1"/>
    <col min="9480" max="9480" width="4" style="338" customWidth="1"/>
    <col min="9481" max="9481" width="7.42578125" style="338" customWidth="1"/>
    <col min="9482" max="9482" width="5.28515625" style="338" customWidth="1"/>
    <col min="9483" max="9483" width="10.85546875" style="338" customWidth="1"/>
    <col min="9484" max="9485" width="10.28515625" style="338" customWidth="1"/>
    <col min="9486" max="9486" width="9.140625" style="338" customWidth="1"/>
    <col min="9487" max="9487" width="8" style="338" customWidth="1"/>
    <col min="9488" max="9695" width="9.140625" style="338" customWidth="1"/>
    <col min="9696" max="9696" width="4.140625" style="338" customWidth="1"/>
    <col min="9697" max="9697" width="23.140625" style="338" customWidth="1"/>
    <col min="9698" max="9698" width="4" style="338"/>
    <col min="9699" max="9699" width="4.140625" style="338" customWidth="1"/>
    <col min="9700" max="9700" width="23.140625" style="338" customWidth="1"/>
    <col min="9701" max="9701" width="4" style="338" customWidth="1"/>
    <col min="9702" max="9702" width="3.7109375" style="338" customWidth="1"/>
    <col min="9703" max="9703" width="4" style="338" customWidth="1"/>
    <col min="9704" max="9704" width="7.85546875" style="338" customWidth="1"/>
    <col min="9705" max="9705" width="4.5703125" style="338" customWidth="1"/>
    <col min="9706" max="9706" width="4.140625" style="338" customWidth="1"/>
    <col min="9707" max="9708" width="3.85546875" style="338" customWidth="1"/>
    <col min="9709" max="9710" width="4" style="338" customWidth="1"/>
    <col min="9711" max="9711" width="5.28515625" style="338" customWidth="1"/>
    <col min="9712" max="9713" width="4" style="338" customWidth="1"/>
    <col min="9714" max="9714" width="5" style="338" customWidth="1"/>
    <col min="9715" max="9715" width="4.28515625" style="338" customWidth="1"/>
    <col min="9716" max="9716" width="4" style="338" customWidth="1"/>
    <col min="9717" max="9717" width="3.85546875" style="338" customWidth="1"/>
    <col min="9718" max="9718" width="5.7109375" style="338" customWidth="1"/>
    <col min="9719" max="9719" width="5.140625" style="338" customWidth="1"/>
    <col min="9720" max="9720" width="5.7109375" style="338" customWidth="1"/>
    <col min="9721" max="9721" width="4.42578125" style="338" customWidth="1"/>
    <col min="9722" max="9723" width="4" style="338" customWidth="1"/>
    <col min="9724" max="9724" width="7.85546875" style="338" customWidth="1"/>
    <col min="9725" max="9725" width="5.7109375" style="338" customWidth="1"/>
    <col min="9726" max="9726" width="5.42578125" style="338" customWidth="1"/>
    <col min="9727" max="9727" width="4.42578125" style="338" customWidth="1"/>
    <col min="9728" max="9728" width="6.5703125" style="338" customWidth="1"/>
    <col min="9729" max="9729" width="10.28515625" style="338" customWidth="1"/>
    <col min="9730" max="9730" width="4.7109375" style="338" customWidth="1"/>
    <col min="9731" max="9731" width="5.28515625" style="338" customWidth="1"/>
    <col min="9732" max="9732" width="4.42578125" style="338" customWidth="1"/>
    <col min="9733" max="9734" width="4" style="338" customWidth="1"/>
    <col min="9735" max="9735" width="5.85546875" style="338" customWidth="1"/>
    <col min="9736" max="9736" width="4" style="338" customWidth="1"/>
    <col min="9737" max="9737" width="7.42578125" style="338" customWidth="1"/>
    <col min="9738" max="9738" width="5.28515625" style="338" customWidth="1"/>
    <col min="9739" max="9739" width="10.85546875" style="338" customWidth="1"/>
    <col min="9740" max="9741" width="10.28515625" style="338" customWidth="1"/>
    <col min="9742" max="9742" width="9.140625" style="338" customWidth="1"/>
    <col min="9743" max="9743" width="8" style="338" customWidth="1"/>
    <col min="9744" max="9951" width="9.140625" style="338" customWidth="1"/>
    <col min="9952" max="9952" width="4.140625" style="338" customWidth="1"/>
    <col min="9953" max="9953" width="23.140625" style="338" customWidth="1"/>
    <col min="9954" max="9954" width="4" style="338"/>
    <col min="9955" max="9955" width="4.140625" style="338" customWidth="1"/>
    <col min="9956" max="9956" width="23.140625" style="338" customWidth="1"/>
    <col min="9957" max="9957" width="4" style="338" customWidth="1"/>
    <col min="9958" max="9958" width="3.7109375" style="338" customWidth="1"/>
    <col min="9959" max="9959" width="4" style="338" customWidth="1"/>
    <col min="9960" max="9960" width="7.85546875" style="338" customWidth="1"/>
    <col min="9961" max="9961" width="4.5703125" style="338" customWidth="1"/>
    <col min="9962" max="9962" width="4.140625" style="338" customWidth="1"/>
    <col min="9963" max="9964" width="3.85546875" style="338" customWidth="1"/>
    <col min="9965" max="9966" width="4" style="338" customWidth="1"/>
    <col min="9967" max="9967" width="5.28515625" style="338" customWidth="1"/>
    <col min="9968" max="9969" width="4" style="338" customWidth="1"/>
    <col min="9970" max="9970" width="5" style="338" customWidth="1"/>
    <col min="9971" max="9971" width="4.28515625" style="338" customWidth="1"/>
    <col min="9972" max="9972" width="4" style="338" customWidth="1"/>
    <col min="9973" max="9973" width="3.85546875" style="338" customWidth="1"/>
    <col min="9974" max="9974" width="5.7109375" style="338" customWidth="1"/>
    <col min="9975" max="9975" width="5.140625" style="338" customWidth="1"/>
    <col min="9976" max="9976" width="5.7109375" style="338" customWidth="1"/>
    <col min="9977" max="9977" width="4.42578125" style="338" customWidth="1"/>
    <col min="9978" max="9979" width="4" style="338" customWidth="1"/>
    <col min="9980" max="9980" width="7.85546875" style="338" customWidth="1"/>
    <col min="9981" max="9981" width="5.7109375" style="338" customWidth="1"/>
    <col min="9982" max="9982" width="5.42578125" style="338" customWidth="1"/>
    <col min="9983" max="9983" width="4.42578125" style="338" customWidth="1"/>
    <col min="9984" max="9984" width="6.5703125" style="338" customWidth="1"/>
    <col min="9985" max="9985" width="10.28515625" style="338" customWidth="1"/>
    <col min="9986" max="9986" width="4.7109375" style="338" customWidth="1"/>
    <col min="9987" max="9987" width="5.28515625" style="338" customWidth="1"/>
    <col min="9988" max="9988" width="4.42578125" style="338" customWidth="1"/>
    <col min="9989" max="9990" width="4" style="338" customWidth="1"/>
    <col min="9991" max="9991" width="5.85546875" style="338" customWidth="1"/>
    <col min="9992" max="9992" width="4" style="338" customWidth="1"/>
    <col min="9993" max="9993" width="7.42578125" style="338" customWidth="1"/>
    <col min="9994" max="9994" width="5.28515625" style="338" customWidth="1"/>
    <col min="9995" max="9995" width="10.85546875" style="338" customWidth="1"/>
    <col min="9996" max="9997" width="10.28515625" style="338" customWidth="1"/>
    <col min="9998" max="9998" width="9.140625" style="338" customWidth="1"/>
    <col min="9999" max="9999" width="8" style="338" customWidth="1"/>
    <col min="10000" max="10207" width="9.140625" style="338" customWidth="1"/>
    <col min="10208" max="10208" width="4.140625" style="338" customWidth="1"/>
    <col min="10209" max="10209" width="23.140625" style="338" customWidth="1"/>
    <col min="10210" max="10210" width="4" style="338"/>
    <col min="10211" max="10211" width="4.140625" style="338" customWidth="1"/>
    <col min="10212" max="10212" width="23.140625" style="338" customWidth="1"/>
    <col min="10213" max="10213" width="4" style="338" customWidth="1"/>
    <col min="10214" max="10214" width="3.7109375" style="338" customWidth="1"/>
    <col min="10215" max="10215" width="4" style="338" customWidth="1"/>
    <col min="10216" max="10216" width="7.85546875" style="338" customWidth="1"/>
    <col min="10217" max="10217" width="4.5703125" style="338" customWidth="1"/>
    <col min="10218" max="10218" width="4.140625" style="338" customWidth="1"/>
    <col min="10219" max="10220" width="3.85546875" style="338" customWidth="1"/>
    <col min="10221" max="10222" width="4" style="338" customWidth="1"/>
    <col min="10223" max="10223" width="5.28515625" style="338" customWidth="1"/>
    <col min="10224" max="10225" width="4" style="338" customWidth="1"/>
    <col min="10226" max="10226" width="5" style="338" customWidth="1"/>
    <col min="10227" max="10227" width="4.28515625" style="338" customWidth="1"/>
    <col min="10228" max="10228" width="4" style="338" customWidth="1"/>
    <col min="10229" max="10229" width="3.85546875" style="338" customWidth="1"/>
    <col min="10230" max="10230" width="5.7109375" style="338" customWidth="1"/>
    <col min="10231" max="10231" width="5.140625" style="338" customWidth="1"/>
    <col min="10232" max="10232" width="5.7109375" style="338" customWidth="1"/>
    <col min="10233" max="10233" width="4.42578125" style="338" customWidth="1"/>
    <col min="10234" max="10235" width="4" style="338" customWidth="1"/>
    <col min="10236" max="10236" width="7.85546875" style="338" customWidth="1"/>
    <col min="10237" max="10237" width="5.7109375" style="338" customWidth="1"/>
    <col min="10238" max="10238" width="5.42578125" style="338" customWidth="1"/>
    <col min="10239" max="10239" width="4.42578125" style="338" customWidth="1"/>
    <col min="10240" max="10240" width="6.5703125" style="338" customWidth="1"/>
    <col min="10241" max="10241" width="10.28515625" style="338" customWidth="1"/>
    <col min="10242" max="10242" width="4.7109375" style="338" customWidth="1"/>
    <col min="10243" max="10243" width="5.28515625" style="338" customWidth="1"/>
    <col min="10244" max="10244" width="4.42578125" style="338" customWidth="1"/>
    <col min="10245" max="10246" width="4" style="338" customWidth="1"/>
    <col min="10247" max="10247" width="5.85546875" style="338" customWidth="1"/>
    <col min="10248" max="10248" width="4" style="338" customWidth="1"/>
    <col min="10249" max="10249" width="7.42578125" style="338" customWidth="1"/>
    <col min="10250" max="10250" width="5.28515625" style="338" customWidth="1"/>
    <col min="10251" max="10251" width="10.85546875" style="338" customWidth="1"/>
    <col min="10252" max="10253" width="10.28515625" style="338" customWidth="1"/>
    <col min="10254" max="10254" width="9.140625" style="338" customWidth="1"/>
    <col min="10255" max="10255" width="8" style="338" customWidth="1"/>
    <col min="10256" max="10463" width="9.140625" style="338" customWidth="1"/>
    <col min="10464" max="10464" width="4.140625" style="338" customWidth="1"/>
    <col min="10465" max="10465" width="23.140625" style="338" customWidth="1"/>
    <col min="10466" max="10466" width="4" style="338"/>
    <col min="10467" max="10467" width="4.140625" style="338" customWidth="1"/>
    <col min="10468" max="10468" width="23.140625" style="338" customWidth="1"/>
    <col min="10469" max="10469" width="4" style="338" customWidth="1"/>
    <col min="10470" max="10470" width="3.7109375" style="338" customWidth="1"/>
    <col min="10471" max="10471" width="4" style="338" customWidth="1"/>
    <col min="10472" max="10472" width="7.85546875" style="338" customWidth="1"/>
    <col min="10473" max="10473" width="4.5703125" style="338" customWidth="1"/>
    <col min="10474" max="10474" width="4.140625" style="338" customWidth="1"/>
    <col min="10475" max="10476" width="3.85546875" style="338" customWidth="1"/>
    <col min="10477" max="10478" width="4" style="338" customWidth="1"/>
    <col min="10479" max="10479" width="5.28515625" style="338" customWidth="1"/>
    <col min="10480" max="10481" width="4" style="338" customWidth="1"/>
    <col min="10482" max="10482" width="5" style="338" customWidth="1"/>
    <col min="10483" max="10483" width="4.28515625" style="338" customWidth="1"/>
    <col min="10484" max="10484" width="4" style="338" customWidth="1"/>
    <col min="10485" max="10485" width="3.85546875" style="338" customWidth="1"/>
    <col min="10486" max="10486" width="5.7109375" style="338" customWidth="1"/>
    <col min="10487" max="10487" width="5.140625" style="338" customWidth="1"/>
    <col min="10488" max="10488" width="5.7109375" style="338" customWidth="1"/>
    <col min="10489" max="10489" width="4.42578125" style="338" customWidth="1"/>
    <col min="10490" max="10491" width="4" style="338" customWidth="1"/>
    <col min="10492" max="10492" width="7.85546875" style="338" customWidth="1"/>
    <col min="10493" max="10493" width="5.7109375" style="338" customWidth="1"/>
    <col min="10494" max="10494" width="5.42578125" style="338" customWidth="1"/>
    <col min="10495" max="10495" width="4.42578125" style="338" customWidth="1"/>
    <col min="10496" max="10496" width="6.5703125" style="338" customWidth="1"/>
    <col min="10497" max="10497" width="10.28515625" style="338" customWidth="1"/>
    <col min="10498" max="10498" width="4.7109375" style="338" customWidth="1"/>
    <col min="10499" max="10499" width="5.28515625" style="338" customWidth="1"/>
    <col min="10500" max="10500" width="4.42578125" style="338" customWidth="1"/>
    <col min="10501" max="10502" width="4" style="338" customWidth="1"/>
    <col min="10503" max="10503" width="5.85546875" style="338" customWidth="1"/>
    <col min="10504" max="10504" width="4" style="338" customWidth="1"/>
    <col min="10505" max="10505" width="7.42578125" style="338" customWidth="1"/>
    <col min="10506" max="10506" width="5.28515625" style="338" customWidth="1"/>
    <col min="10507" max="10507" width="10.85546875" style="338" customWidth="1"/>
    <col min="10508" max="10509" width="10.28515625" style="338" customWidth="1"/>
    <col min="10510" max="10510" width="9.140625" style="338" customWidth="1"/>
    <col min="10511" max="10511" width="8" style="338" customWidth="1"/>
    <col min="10512" max="10719" width="9.140625" style="338" customWidth="1"/>
    <col min="10720" max="10720" width="4.140625" style="338" customWidth="1"/>
    <col min="10721" max="10721" width="23.140625" style="338" customWidth="1"/>
    <col min="10722" max="10722" width="4" style="338"/>
    <col min="10723" max="10723" width="4.140625" style="338" customWidth="1"/>
    <col min="10724" max="10724" width="23.140625" style="338" customWidth="1"/>
    <col min="10725" max="10725" width="4" style="338" customWidth="1"/>
    <col min="10726" max="10726" width="3.7109375" style="338" customWidth="1"/>
    <col min="10727" max="10727" width="4" style="338" customWidth="1"/>
    <col min="10728" max="10728" width="7.85546875" style="338" customWidth="1"/>
    <col min="10729" max="10729" width="4.5703125" style="338" customWidth="1"/>
    <col min="10730" max="10730" width="4.140625" style="338" customWidth="1"/>
    <col min="10731" max="10732" width="3.85546875" style="338" customWidth="1"/>
    <col min="10733" max="10734" width="4" style="338" customWidth="1"/>
    <col min="10735" max="10735" width="5.28515625" style="338" customWidth="1"/>
    <col min="10736" max="10737" width="4" style="338" customWidth="1"/>
    <col min="10738" max="10738" width="5" style="338" customWidth="1"/>
    <col min="10739" max="10739" width="4.28515625" style="338" customWidth="1"/>
    <col min="10740" max="10740" width="4" style="338" customWidth="1"/>
    <col min="10741" max="10741" width="3.85546875" style="338" customWidth="1"/>
    <col min="10742" max="10742" width="5.7109375" style="338" customWidth="1"/>
    <col min="10743" max="10743" width="5.140625" style="338" customWidth="1"/>
    <col min="10744" max="10744" width="5.7109375" style="338" customWidth="1"/>
    <col min="10745" max="10745" width="4.42578125" style="338" customWidth="1"/>
    <col min="10746" max="10747" width="4" style="338" customWidth="1"/>
    <col min="10748" max="10748" width="7.85546875" style="338" customWidth="1"/>
    <col min="10749" max="10749" width="5.7109375" style="338" customWidth="1"/>
    <col min="10750" max="10750" width="5.42578125" style="338" customWidth="1"/>
    <col min="10751" max="10751" width="4.42578125" style="338" customWidth="1"/>
    <col min="10752" max="10752" width="6.5703125" style="338" customWidth="1"/>
    <col min="10753" max="10753" width="10.28515625" style="338" customWidth="1"/>
    <col min="10754" max="10754" width="4.7109375" style="338" customWidth="1"/>
    <col min="10755" max="10755" width="5.28515625" style="338" customWidth="1"/>
    <col min="10756" max="10756" width="4.42578125" style="338" customWidth="1"/>
    <col min="10757" max="10758" width="4" style="338" customWidth="1"/>
    <col min="10759" max="10759" width="5.85546875" style="338" customWidth="1"/>
    <col min="10760" max="10760" width="4" style="338" customWidth="1"/>
    <col min="10761" max="10761" width="7.42578125" style="338" customWidth="1"/>
    <col min="10762" max="10762" width="5.28515625" style="338" customWidth="1"/>
    <col min="10763" max="10763" width="10.85546875" style="338" customWidth="1"/>
    <col min="10764" max="10765" width="10.28515625" style="338" customWidth="1"/>
    <col min="10766" max="10766" width="9.140625" style="338" customWidth="1"/>
    <col min="10767" max="10767" width="8" style="338" customWidth="1"/>
    <col min="10768" max="10975" width="9.140625" style="338" customWidth="1"/>
    <col min="10976" max="10976" width="4.140625" style="338" customWidth="1"/>
    <col min="10977" max="10977" width="23.140625" style="338" customWidth="1"/>
    <col min="10978" max="10978" width="4" style="338"/>
    <col min="10979" max="10979" width="4.140625" style="338" customWidth="1"/>
    <col min="10980" max="10980" width="23.140625" style="338" customWidth="1"/>
    <col min="10981" max="10981" width="4" style="338" customWidth="1"/>
    <col min="10982" max="10982" width="3.7109375" style="338" customWidth="1"/>
    <col min="10983" max="10983" width="4" style="338" customWidth="1"/>
    <col min="10984" max="10984" width="7.85546875" style="338" customWidth="1"/>
    <col min="10985" max="10985" width="4.5703125" style="338" customWidth="1"/>
    <col min="10986" max="10986" width="4.140625" style="338" customWidth="1"/>
    <col min="10987" max="10988" width="3.85546875" style="338" customWidth="1"/>
    <col min="10989" max="10990" width="4" style="338" customWidth="1"/>
    <col min="10991" max="10991" width="5.28515625" style="338" customWidth="1"/>
    <col min="10992" max="10993" width="4" style="338" customWidth="1"/>
    <col min="10994" max="10994" width="5" style="338" customWidth="1"/>
    <col min="10995" max="10995" width="4.28515625" style="338" customWidth="1"/>
    <col min="10996" max="10996" width="4" style="338" customWidth="1"/>
    <col min="10997" max="10997" width="3.85546875" style="338" customWidth="1"/>
    <col min="10998" max="10998" width="5.7109375" style="338" customWidth="1"/>
    <col min="10999" max="10999" width="5.140625" style="338" customWidth="1"/>
    <col min="11000" max="11000" width="5.7109375" style="338" customWidth="1"/>
    <col min="11001" max="11001" width="4.42578125" style="338" customWidth="1"/>
    <col min="11002" max="11003" width="4" style="338" customWidth="1"/>
    <col min="11004" max="11004" width="7.85546875" style="338" customWidth="1"/>
    <col min="11005" max="11005" width="5.7109375" style="338" customWidth="1"/>
    <col min="11006" max="11006" width="5.42578125" style="338" customWidth="1"/>
    <col min="11007" max="11007" width="4.42578125" style="338" customWidth="1"/>
    <col min="11008" max="11008" width="6.5703125" style="338" customWidth="1"/>
    <col min="11009" max="11009" width="10.28515625" style="338" customWidth="1"/>
    <col min="11010" max="11010" width="4.7109375" style="338" customWidth="1"/>
    <col min="11011" max="11011" width="5.28515625" style="338" customWidth="1"/>
    <col min="11012" max="11012" width="4.42578125" style="338" customWidth="1"/>
    <col min="11013" max="11014" width="4" style="338" customWidth="1"/>
    <col min="11015" max="11015" width="5.85546875" style="338" customWidth="1"/>
    <col min="11016" max="11016" width="4" style="338" customWidth="1"/>
    <col min="11017" max="11017" width="7.42578125" style="338" customWidth="1"/>
    <col min="11018" max="11018" width="5.28515625" style="338" customWidth="1"/>
    <col min="11019" max="11019" width="10.85546875" style="338" customWidth="1"/>
    <col min="11020" max="11021" width="10.28515625" style="338" customWidth="1"/>
    <col min="11022" max="11022" width="9.140625" style="338" customWidth="1"/>
    <col min="11023" max="11023" width="8" style="338" customWidth="1"/>
    <col min="11024" max="11231" width="9.140625" style="338" customWidth="1"/>
    <col min="11232" max="11232" width="4.140625" style="338" customWidth="1"/>
    <col min="11233" max="11233" width="23.140625" style="338" customWidth="1"/>
    <col min="11234" max="11234" width="4" style="338"/>
    <col min="11235" max="11235" width="4.140625" style="338" customWidth="1"/>
    <col min="11236" max="11236" width="23.140625" style="338" customWidth="1"/>
    <col min="11237" max="11237" width="4" style="338" customWidth="1"/>
    <col min="11238" max="11238" width="3.7109375" style="338" customWidth="1"/>
    <col min="11239" max="11239" width="4" style="338" customWidth="1"/>
    <col min="11240" max="11240" width="7.85546875" style="338" customWidth="1"/>
    <col min="11241" max="11241" width="4.5703125" style="338" customWidth="1"/>
    <col min="11242" max="11242" width="4.140625" style="338" customWidth="1"/>
    <col min="11243" max="11244" width="3.85546875" style="338" customWidth="1"/>
    <col min="11245" max="11246" width="4" style="338" customWidth="1"/>
    <col min="11247" max="11247" width="5.28515625" style="338" customWidth="1"/>
    <col min="11248" max="11249" width="4" style="338" customWidth="1"/>
    <col min="11250" max="11250" width="5" style="338" customWidth="1"/>
    <col min="11251" max="11251" width="4.28515625" style="338" customWidth="1"/>
    <col min="11252" max="11252" width="4" style="338" customWidth="1"/>
    <col min="11253" max="11253" width="3.85546875" style="338" customWidth="1"/>
    <col min="11254" max="11254" width="5.7109375" style="338" customWidth="1"/>
    <col min="11255" max="11255" width="5.140625" style="338" customWidth="1"/>
    <col min="11256" max="11256" width="5.7109375" style="338" customWidth="1"/>
    <col min="11257" max="11257" width="4.42578125" style="338" customWidth="1"/>
    <col min="11258" max="11259" width="4" style="338" customWidth="1"/>
    <col min="11260" max="11260" width="7.85546875" style="338" customWidth="1"/>
    <col min="11261" max="11261" width="5.7109375" style="338" customWidth="1"/>
    <col min="11262" max="11262" width="5.42578125" style="338" customWidth="1"/>
    <col min="11263" max="11263" width="4.42578125" style="338" customWidth="1"/>
    <col min="11264" max="11264" width="6.5703125" style="338" customWidth="1"/>
    <col min="11265" max="11265" width="10.28515625" style="338" customWidth="1"/>
    <col min="11266" max="11266" width="4.7109375" style="338" customWidth="1"/>
    <col min="11267" max="11267" width="5.28515625" style="338" customWidth="1"/>
    <col min="11268" max="11268" width="4.42578125" style="338" customWidth="1"/>
    <col min="11269" max="11270" width="4" style="338" customWidth="1"/>
    <col min="11271" max="11271" width="5.85546875" style="338" customWidth="1"/>
    <col min="11272" max="11272" width="4" style="338" customWidth="1"/>
    <col min="11273" max="11273" width="7.42578125" style="338" customWidth="1"/>
    <col min="11274" max="11274" width="5.28515625" style="338" customWidth="1"/>
    <col min="11275" max="11275" width="10.85546875" style="338" customWidth="1"/>
    <col min="11276" max="11277" width="10.28515625" style="338" customWidth="1"/>
    <col min="11278" max="11278" width="9.140625" style="338" customWidth="1"/>
    <col min="11279" max="11279" width="8" style="338" customWidth="1"/>
    <col min="11280" max="11487" width="9.140625" style="338" customWidth="1"/>
    <col min="11488" max="11488" width="4.140625" style="338" customWidth="1"/>
    <col min="11489" max="11489" width="23.140625" style="338" customWidth="1"/>
    <col min="11490" max="11490" width="4" style="338"/>
    <col min="11491" max="11491" width="4.140625" style="338" customWidth="1"/>
    <col min="11492" max="11492" width="23.140625" style="338" customWidth="1"/>
    <col min="11493" max="11493" width="4" style="338" customWidth="1"/>
    <col min="11494" max="11494" width="3.7109375" style="338" customWidth="1"/>
    <col min="11495" max="11495" width="4" style="338" customWidth="1"/>
    <col min="11496" max="11496" width="7.85546875" style="338" customWidth="1"/>
    <col min="11497" max="11497" width="4.5703125" style="338" customWidth="1"/>
    <col min="11498" max="11498" width="4.140625" style="338" customWidth="1"/>
    <col min="11499" max="11500" width="3.85546875" style="338" customWidth="1"/>
    <col min="11501" max="11502" width="4" style="338" customWidth="1"/>
    <col min="11503" max="11503" width="5.28515625" style="338" customWidth="1"/>
    <col min="11504" max="11505" width="4" style="338" customWidth="1"/>
    <col min="11506" max="11506" width="5" style="338" customWidth="1"/>
    <col min="11507" max="11507" width="4.28515625" style="338" customWidth="1"/>
    <col min="11508" max="11508" width="4" style="338" customWidth="1"/>
    <col min="11509" max="11509" width="3.85546875" style="338" customWidth="1"/>
    <col min="11510" max="11510" width="5.7109375" style="338" customWidth="1"/>
    <col min="11511" max="11511" width="5.140625" style="338" customWidth="1"/>
    <col min="11512" max="11512" width="5.7109375" style="338" customWidth="1"/>
    <col min="11513" max="11513" width="4.42578125" style="338" customWidth="1"/>
    <col min="11514" max="11515" width="4" style="338" customWidth="1"/>
    <col min="11516" max="11516" width="7.85546875" style="338" customWidth="1"/>
    <col min="11517" max="11517" width="5.7109375" style="338" customWidth="1"/>
    <col min="11518" max="11518" width="5.42578125" style="338" customWidth="1"/>
    <col min="11519" max="11519" width="4.42578125" style="338" customWidth="1"/>
    <col min="11520" max="11520" width="6.5703125" style="338" customWidth="1"/>
    <col min="11521" max="11521" width="10.28515625" style="338" customWidth="1"/>
    <col min="11522" max="11522" width="4.7109375" style="338" customWidth="1"/>
    <col min="11523" max="11523" width="5.28515625" style="338" customWidth="1"/>
    <col min="11524" max="11524" width="4.42578125" style="338" customWidth="1"/>
    <col min="11525" max="11526" width="4" style="338" customWidth="1"/>
    <col min="11527" max="11527" width="5.85546875" style="338" customWidth="1"/>
    <col min="11528" max="11528" width="4" style="338" customWidth="1"/>
    <col min="11529" max="11529" width="7.42578125" style="338" customWidth="1"/>
    <col min="11530" max="11530" width="5.28515625" style="338" customWidth="1"/>
    <col min="11531" max="11531" width="10.85546875" style="338" customWidth="1"/>
    <col min="11532" max="11533" width="10.28515625" style="338" customWidth="1"/>
    <col min="11534" max="11534" width="9.140625" style="338" customWidth="1"/>
    <col min="11535" max="11535" width="8" style="338" customWidth="1"/>
    <col min="11536" max="11743" width="9.140625" style="338" customWidth="1"/>
    <col min="11744" max="11744" width="4.140625" style="338" customWidth="1"/>
    <col min="11745" max="11745" width="23.140625" style="338" customWidth="1"/>
    <col min="11746" max="11746" width="4" style="338"/>
    <col min="11747" max="11747" width="4.140625" style="338" customWidth="1"/>
    <col min="11748" max="11748" width="23.140625" style="338" customWidth="1"/>
    <col min="11749" max="11749" width="4" style="338" customWidth="1"/>
    <col min="11750" max="11750" width="3.7109375" style="338" customWidth="1"/>
    <col min="11751" max="11751" width="4" style="338" customWidth="1"/>
    <col min="11752" max="11752" width="7.85546875" style="338" customWidth="1"/>
    <col min="11753" max="11753" width="4.5703125" style="338" customWidth="1"/>
    <col min="11754" max="11754" width="4.140625" style="338" customWidth="1"/>
    <col min="11755" max="11756" width="3.85546875" style="338" customWidth="1"/>
    <col min="11757" max="11758" width="4" style="338" customWidth="1"/>
    <col min="11759" max="11759" width="5.28515625" style="338" customWidth="1"/>
    <col min="11760" max="11761" width="4" style="338" customWidth="1"/>
    <col min="11762" max="11762" width="5" style="338" customWidth="1"/>
    <col min="11763" max="11763" width="4.28515625" style="338" customWidth="1"/>
    <col min="11764" max="11764" width="4" style="338" customWidth="1"/>
    <col min="11765" max="11765" width="3.85546875" style="338" customWidth="1"/>
    <col min="11766" max="11766" width="5.7109375" style="338" customWidth="1"/>
    <col min="11767" max="11767" width="5.140625" style="338" customWidth="1"/>
    <col min="11768" max="11768" width="5.7109375" style="338" customWidth="1"/>
    <col min="11769" max="11769" width="4.42578125" style="338" customWidth="1"/>
    <col min="11770" max="11771" width="4" style="338" customWidth="1"/>
    <col min="11772" max="11772" width="7.85546875" style="338" customWidth="1"/>
    <col min="11773" max="11773" width="5.7109375" style="338" customWidth="1"/>
    <col min="11774" max="11774" width="5.42578125" style="338" customWidth="1"/>
    <col min="11775" max="11775" width="4.42578125" style="338" customWidth="1"/>
    <col min="11776" max="11776" width="6.5703125" style="338" customWidth="1"/>
    <col min="11777" max="11777" width="10.28515625" style="338" customWidth="1"/>
    <col min="11778" max="11778" width="4.7109375" style="338" customWidth="1"/>
    <col min="11779" max="11779" width="5.28515625" style="338" customWidth="1"/>
    <col min="11780" max="11780" width="4.42578125" style="338" customWidth="1"/>
    <col min="11781" max="11782" width="4" style="338" customWidth="1"/>
    <col min="11783" max="11783" width="5.85546875" style="338" customWidth="1"/>
    <col min="11784" max="11784" width="4" style="338" customWidth="1"/>
    <col min="11785" max="11785" width="7.42578125" style="338" customWidth="1"/>
    <col min="11786" max="11786" width="5.28515625" style="338" customWidth="1"/>
    <col min="11787" max="11787" width="10.85546875" style="338" customWidth="1"/>
    <col min="11788" max="11789" width="10.28515625" style="338" customWidth="1"/>
    <col min="11790" max="11790" width="9.140625" style="338" customWidth="1"/>
    <col min="11791" max="11791" width="8" style="338" customWidth="1"/>
    <col min="11792" max="11999" width="9.140625" style="338" customWidth="1"/>
    <col min="12000" max="12000" width="4.140625" style="338" customWidth="1"/>
    <col min="12001" max="12001" width="23.140625" style="338" customWidth="1"/>
    <col min="12002" max="12002" width="4" style="338"/>
    <col min="12003" max="12003" width="4.140625" style="338" customWidth="1"/>
    <col min="12004" max="12004" width="23.140625" style="338" customWidth="1"/>
    <col min="12005" max="12005" width="4" style="338" customWidth="1"/>
    <col min="12006" max="12006" width="3.7109375" style="338" customWidth="1"/>
    <col min="12007" max="12007" width="4" style="338" customWidth="1"/>
    <col min="12008" max="12008" width="7.85546875" style="338" customWidth="1"/>
    <col min="12009" max="12009" width="4.5703125" style="338" customWidth="1"/>
    <col min="12010" max="12010" width="4.140625" style="338" customWidth="1"/>
    <col min="12011" max="12012" width="3.85546875" style="338" customWidth="1"/>
    <col min="12013" max="12014" width="4" style="338" customWidth="1"/>
    <col min="12015" max="12015" width="5.28515625" style="338" customWidth="1"/>
    <col min="12016" max="12017" width="4" style="338" customWidth="1"/>
    <col min="12018" max="12018" width="5" style="338" customWidth="1"/>
    <col min="12019" max="12019" width="4.28515625" style="338" customWidth="1"/>
    <col min="12020" max="12020" width="4" style="338" customWidth="1"/>
    <col min="12021" max="12021" width="3.85546875" style="338" customWidth="1"/>
    <col min="12022" max="12022" width="5.7109375" style="338" customWidth="1"/>
    <col min="12023" max="12023" width="5.140625" style="338" customWidth="1"/>
    <col min="12024" max="12024" width="5.7109375" style="338" customWidth="1"/>
    <col min="12025" max="12025" width="4.42578125" style="338" customWidth="1"/>
    <col min="12026" max="12027" width="4" style="338" customWidth="1"/>
    <col min="12028" max="12028" width="7.85546875" style="338" customWidth="1"/>
    <col min="12029" max="12029" width="5.7109375" style="338" customWidth="1"/>
    <col min="12030" max="12030" width="5.42578125" style="338" customWidth="1"/>
    <col min="12031" max="12031" width="4.42578125" style="338" customWidth="1"/>
    <col min="12032" max="12032" width="6.5703125" style="338" customWidth="1"/>
    <col min="12033" max="12033" width="10.28515625" style="338" customWidth="1"/>
    <col min="12034" max="12034" width="4.7109375" style="338" customWidth="1"/>
    <col min="12035" max="12035" width="5.28515625" style="338" customWidth="1"/>
    <col min="12036" max="12036" width="4.42578125" style="338" customWidth="1"/>
    <col min="12037" max="12038" width="4" style="338" customWidth="1"/>
    <col min="12039" max="12039" width="5.85546875" style="338" customWidth="1"/>
    <col min="12040" max="12040" width="4" style="338" customWidth="1"/>
    <col min="12041" max="12041" width="7.42578125" style="338" customWidth="1"/>
    <col min="12042" max="12042" width="5.28515625" style="338" customWidth="1"/>
    <col min="12043" max="12043" width="10.85546875" style="338" customWidth="1"/>
    <col min="12044" max="12045" width="10.28515625" style="338" customWidth="1"/>
    <col min="12046" max="12046" width="9.140625" style="338" customWidth="1"/>
    <col min="12047" max="12047" width="8" style="338" customWidth="1"/>
    <col min="12048" max="12255" width="9.140625" style="338" customWidth="1"/>
    <col min="12256" max="12256" width="4.140625" style="338" customWidth="1"/>
    <col min="12257" max="12257" width="23.140625" style="338" customWidth="1"/>
    <col min="12258" max="12258" width="4" style="338"/>
    <col min="12259" max="12259" width="4.140625" style="338" customWidth="1"/>
    <col min="12260" max="12260" width="23.140625" style="338" customWidth="1"/>
    <col min="12261" max="12261" width="4" style="338" customWidth="1"/>
    <col min="12262" max="12262" width="3.7109375" style="338" customWidth="1"/>
    <col min="12263" max="12263" width="4" style="338" customWidth="1"/>
    <col min="12264" max="12264" width="7.85546875" style="338" customWidth="1"/>
    <col min="12265" max="12265" width="4.5703125" style="338" customWidth="1"/>
    <col min="12266" max="12266" width="4.140625" style="338" customWidth="1"/>
    <col min="12267" max="12268" width="3.85546875" style="338" customWidth="1"/>
    <col min="12269" max="12270" width="4" style="338" customWidth="1"/>
    <col min="12271" max="12271" width="5.28515625" style="338" customWidth="1"/>
    <col min="12272" max="12273" width="4" style="338" customWidth="1"/>
    <col min="12274" max="12274" width="5" style="338" customWidth="1"/>
    <col min="12275" max="12275" width="4.28515625" style="338" customWidth="1"/>
    <col min="12276" max="12276" width="4" style="338" customWidth="1"/>
    <col min="12277" max="12277" width="3.85546875" style="338" customWidth="1"/>
    <col min="12278" max="12278" width="5.7109375" style="338" customWidth="1"/>
    <col min="12279" max="12279" width="5.140625" style="338" customWidth="1"/>
    <col min="12280" max="12280" width="5.7109375" style="338" customWidth="1"/>
    <col min="12281" max="12281" width="4.42578125" style="338" customWidth="1"/>
    <col min="12282" max="12283" width="4" style="338" customWidth="1"/>
    <col min="12284" max="12284" width="7.85546875" style="338" customWidth="1"/>
    <col min="12285" max="12285" width="5.7109375" style="338" customWidth="1"/>
    <col min="12286" max="12286" width="5.42578125" style="338" customWidth="1"/>
    <col min="12287" max="12287" width="4.42578125" style="338" customWidth="1"/>
    <col min="12288" max="12288" width="6.5703125" style="338" customWidth="1"/>
    <col min="12289" max="12289" width="10.28515625" style="338" customWidth="1"/>
    <col min="12290" max="12290" width="4.7109375" style="338" customWidth="1"/>
    <col min="12291" max="12291" width="5.28515625" style="338" customWidth="1"/>
    <col min="12292" max="12292" width="4.42578125" style="338" customWidth="1"/>
    <col min="12293" max="12294" width="4" style="338" customWidth="1"/>
    <col min="12295" max="12295" width="5.85546875" style="338" customWidth="1"/>
    <col min="12296" max="12296" width="4" style="338" customWidth="1"/>
    <col min="12297" max="12297" width="7.42578125" style="338" customWidth="1"/>
    <col min="12298" max="12298" width="5.28515625" style="338" customWidth="1"/>
    <col min="12299" max="12299" width="10.85546875" style="338" customWidth="1"/>
    <col min="12300" max="12301" width="10.28515625" style="338" customWidth="1"/>
    <col min="12302" max="12302" width="9.140625" style="338" customWidth="1"/>
    <col min="12303" max="12303" width="8" style="338" customWidth="1"/>
    <col min="12304" max="12511" width="9.140625" style="338" customWidth="1"/>
    <col min="12512" max="12512" width="4.140625" style="338" customWidth="1"/>
    <col min="12513" max="12513" width="23.140625" style="338" customWidth="1"/>
    <col min="12514" max="12514" width="4" style="338"/>
    <col min="12515" max="12515" width="4.140625" style="338" customWidth="1"/>
    <col min="12516" max="12516" width="23.140625" style="338" customWidth="1"/>
    <col min="12517" max="12517" width="4" style="338" customWidth="1"/>
    <col min="12518" max="12518" width="3.7109375" style="338" customWidth="1"/>
    <col min="12519" max="12519" width="4" style="338" customWidth="1"/>
    <col min="12520" max="12520" width="7.85546875" style="338" customWidth="1"/>
    <col min="12521" max="12521" width="4.5703125" style="338" customWidth="1"/>
    <col min="12522" max="12522" width="4.140625" style="338" customWidth="1"/>
    <col min="12523" max="12524" width="3.85546875" style="338" customWidth="1"/>
    <col min="12525" max="12526" width="4" style="338" customWidth="1"/>
    <col min="12527" max="12527" width="5.28515625" style="338" customWidth="1"/>
    <col min="12528" max="12529" width="4" style="338" customWidth="1"/>
    <col min="12530" max="12530" width="5" style="338" customWidth="1"/>
    <col min="12531" max="12531" width="4.28515625" style="338" customWidth="1"/>
    <col min="12532" max="12532" width="4" style="338" customWidth="1"/>
    <col min="12533" max="12533" width="3.85546875" style="338" customWidth="1"/>
    <col min="12534" max="12534" width="5.7109375" style="338" customWidth="1"/>
    <col min="12535" max="12535" width="5.140625" style="338" customWidth="1"/>
    <col min="12536" max="12536" width="5.7109375" style="338" customWidth="1"/>
    <col min="12537" max="12537" width="4.42578125" style="338" customWidth="1"/>
    <col min="12538" max="12539" width="4" style="338" customWidth="1"/>
    <col min="12540" max="12540" width="7.85546875" style="338" customWidth="1"/>
    <col min="12541" max="12541" width="5.7109375" style="338" customWidth="1"/>
    <col min="12542" max="12542" width="5.42578125" style="338" customWidth="1"/>
    <col min="12543" max="12543" width="4.42578125" style="338" customWidth="1"/>
    <col min="12544" max="12544" width="6.5703125" style="338" customWidth="1"/>
    <col min="12545" max="12545" width="10.28515625" style="338" customWidth="1"/>
    <col min="12546" max="12546" width="4.7109375" style="338" customWidth="1"/>
    <col min="12547" max="12547" width="5.28515625" style="338" customWidth="1"/>
    <col min="12548" max="12548" width="4.42578125" style="338" customWidth="1"/>
    <col min="12549" max="12550" width="4" style="338" customWidth="1"/>
    <col min="12551" max="12551" width="5.85546875" style="338" customWidth="1"/>
    <col min="12552" max="12552" width="4" style="338" customWidth="1"/>
    <col min="12553" max="12553" width="7.42578125" style="338" customWidth="1"/>
    <col min="12554" max="12554" width="5.28515625" style="338" customWidth="1"/>
    <col min="12555" max="12555" width="10.85546875" style="338" customWidth="1"/>
    <col min="12556" max="12557" width="10.28515625" style="338" customWidth="1"/>
    <col min="12558" max="12558" width="9.140625" style="338" customWidth="1"/>
    <col min="12559" max="12559" width="8" style="338" customWidth="1"/>
    <col min="12560" max="12767" width="9.140625" style="338" customWidth="1"/>
    <col min="12768" max="12768" width="4.140625" style="338" customWidth="1"/>
    <col min="12769" max="12769" width="23.140625" style="338" customWidth="1"/>
    <col min="12770" max="12770" width="4" style="338"/>
    <col min="12771" max="12771" width="4.140625" style="338" customWidth="1"/>
    <col min="12772" max="12772" width="23.140625" style="338" customWidth="1"/>
    <col min="12773" max="12773" width="4" style="338" customWidth="1"/>
    <col min="12774" max="12774" width="3.7109375" style="338" customWidth="1"/>
    <col min="12775" max="12775" width="4" style="338" customWidth="1"/>
    <col min="12776" max="12776" width="7.85546875" style="338" customWidth="1"/>
    <col min="12777" max="12777" width="4.5703125" style="338" customWidth="1"/>
    <col min="12778" max="12778" width="4.140625" style="338" customWidth="1"/>
    <col min="12779" max="12780" width="3.85546875" style="338" customWidth="1"/>
    <col min="12781" max="12782" width="4" style="338" customWidth="1"/>
    <col min="12783" max="12783" width="5.28515625" style="338" customWidth="1"/>
    <col min="12784" max="12785" width="4" style="338" customWidth="1"/>
    <col min="12786" max="12786" width="5" style="338" customWidth="1"/>
    <col min="12787" max="12787" width="4.28515625" style="338" customWidth="1"/>
    <col min="12788" max="12788" width="4" style="338" customWidth="1"/>
    <col min="12789" max="12789" width="3.85546875" style="338" customWidth="1"/>
    <col min="12790" max="12790" width="5.7109375" style="338" customWidth="1"/>
    <col min="12791" max="12791" width="5.140625" style="338" customWidth="1"/>
    <col min="12792" max="12792" width="5.7109375" style="338" customWidth="1"/>
    <col min="12793" max="12793" width="4.42578125" style="338" customWidth="1"/>
    <col min="12794" max="12795" width="4" style="338" customWidth="1"/>
    <col min="12796" max="12796" width="7.85546875" style="338" customWidth="1"/>
    <col min="12797" max="12797" width="5.7109375" style="338" customWidth="1"/>
    <col min="12798" max="12798" width="5.42578125" style="338" customWidth="1"/>
    <col min="12799" max="12799" width="4.42578125" style="338" customWidth="1"/>
    <col min="12800" max="12800" width="6.5703125" style="338" customWidth="1"/>
    <col min="12801" max="12801" width="10.28515625" style="338" customWidth="1"/>
    <col min="12802" max="12802" width="4.7109375" style="338" customWidth="1"/>
    <col min="12803" max="12803" width="5.28515625" style="338" customWidth="1"/>
    <col min="12804" max="12804" width="4.42578125" style="338" customWidth="1"/>
    <col min="12805" max="12806" width="4" style="338" customWidth="1"/>
    <col min="12807" max="12807" width="5.85546875" style="338" customWidth="1"/>
    <col min="12808" max="12808" width="4" style="338" customWidth="1"/>
    <col min="12809" max="12809" width="7.42578125" style="338" customWidth="1"/>
    <col min="12810" max="12810" width="5.28515625" style="338" customWidth="1"/>
    <col min="12811" max="12811" width="10.85546875" style="338" customWidth="1"/>
    <col min="12812" max="12813" width="10.28515625" style="338" customWidth="1"/>
    <col min="12814" max="12814" width="9.140625" style="338" customWidth="1"/>
    <col min="12815" max="12815" width="8" style="338" customWidth="1"/>
    <col min="12816" max="13023" width="9.140625" style="338" customWidth="1"/>
    <col min="13024" max="13024" width="4.140625" style="338" customWidth="1"/>
    <col min="13025" max="13025" width="23.140625" style="338" customWidth="1"/>
    <col min="13026" max="13026" width="4" style="338"/>
    <col min="13027" max="13027" width="4.140625" style="338" customWidth="1"/>
    <col min="13028" max="13028" width="23.140625" style="338" customWidth="1"/>
    <col min="13029" max="13029" width="4" style="338" customWidth="1"/>
    <col min="13030" max="13030" width="3.7109375" style="338" customWidth="1"/>
    <col min="13031" max="13031" width="4" style="338" customWidth="1"/>
    <col min="13032" max="13032" width="7.85546875" style="338" customWidth="1"/>
    <col min="13033" max="13033" width="4.5703125" style="338" customWidth="1"/>
    <col min="13034" max="13034" width="4.140625" style="338" customWidth="1"/>
    <col min="13035" max="13036" width="3.85546875" style="338" customWidth="1"/>
    <col min="13037" max="13038" width="4" style="338" customWidth="1"/>
    <col min="13039" max="13039" width="5.28515625" style="338" customWidth="1"/>
    <col min="13040" max="13041" width="4" style="338" customWidth="1"/>
    <col min="13042" max="13042" width="5" style="338" customWidth="1"/>
    <col min="13043" max="13043" width="4.28515625" style="338" customWidth="1"/>
    <col min="13044" max="13044" width="4" style="338" customWidth="1"/>
    <col min="13045" max="13045" width="3.85546875" style="338" customWidth="1"/>
    <col min="13046" max="13046" width="5.7109375" style="338" customWidth="1"/>
    <col min="13047" max="13047" width="5.140625" style="338" customWidth="1"/>
    <col min="13048" max="13048" width="5.7109375" style="338" customWidth="1"/>
    <col min="13049" max="13049" width="4.42578125" style="338" customWidth="1"/>
    <col min="13050" max="13051" width="4" style="338" customWidth="1"/>
    <col min="13052" max="13052" width="7.85546875" style="338" customWidth="1"/>
    <col min="13053" max="13053" width="5.7109375" style="338" customWidth="1"/>
    <col min="13054" max="13054" width="5.42578125" style="338" customWidth="1"/>
    <col min="13055" max="13055" width="4.42578125" style="338" customWidth="1"/>
    <col min="13056" max="13056" width="6.5703125" style="338" customWidth="1"/>
    <col min="13057" max="13057" width="10.28515625" style="338" customWidth="1"/>
    <col min="13058" max="13058" width="4.7109375" style="338" customWidth="1"/>
    <col min="13059" max="13059" width="5.28515625" style="338" customWidth="1"/>
    <col min="13060" max="13060" width="4.42578125" style="338" customWidth="1"/>
    <col min="13061" max="13062" width="4" style="338" customWidth="1"/>
    <col min="13063" max="13063" width="5.85546875" style="338" customWidth="1"/>
    <col min="13064" max="13064" width="4" style="338" customWidth="1"/>
    <col min="13065" max="13065" width="7.42578125" style="338" customWidth="1"/>
    <col min="13066" max="13066" width="5.28515625" style="338" customWidth="1"/>
    <col min="13067" max="13067" width="10.85546875" style="338" customWidth="1"/>
    <col min="13068" max="13069" width="10.28515625" style="338" customWidth="1"/>
    <col min="13070" max="13070" width="9.140625" style="338" customWidth="1"/>
    <col min="13071" max="13071" width="8" style="338" customWidth="1"/>
    <col min="13072" max="13279" width="9.140625" style="338" customWidth="1"/>
    <col min="13280" max="13280" width="4.140625" style="338" customWidth="1"/>
    <col min="13281" max="13281" width="23.140625" style="338" customWidth="1"/>
    <col min="13282" max="13282" width="4" style="338"/>
    <col min="13283" max="13283" width="4.140625" style="338" customWidth="1"/>
    <col min="13284" max="13284" width="23.140625" style="338" customWidth="1"/>
    <col min="13285" max="13285" width="4" style="338" customWidth="1"/>
    <col min="13286" max="13286" width="3.7109375" style="338" customWidth="1"/>
    <col min="13287" max="13287" width="4" style="338" customWidth="1"/>
    <col min="13288" max="13288" width="7.85546875" style="338" customWidth="1"/>
    <col min="13289" max="13289" width="4.5703125" style="338" customWidth="1"/>
    <col min="13290" max="13290" width="4.140625" style="338" customWidth="1"/>
    <col min="13291" max="13292" width="3.85546875" style="338" customWidth="1"/>
    <col min="13293" max="13294" width="4" style="338" customWidth="1"/>
    <col min="13295" max="13295" width="5.28515625" style="338" customWidth="1"/>
    <col min="13296" max="13297" width="4" style="338" customWidth="1"/>
    <col min="13298" max="13298" width="5" style="338" customWidth="1"/>
    <col min="13299" max="13299" width="4.28515625" style="338" customWidth="1"/>
    <col min="13300" max="13300" width="4" style="338" customWidth="1"/>
    <col min="13301" max="13301" width="3.85546875" style="338" customWidth="1"/>
    <col min="13302" max="13302" width="5.7109375" style="338" customWidth="1"/>
    <col min="13303" max="13303" width="5.140625" style="338" customWidth="1"/>
    <col min="13304" max="13304" width="5.7109375" style="338" customWidth="1"/>
    <col min="13305" max="13305" width="4.42578125" style="338" customWidth="1"/>
    <col min="13306" max="13307" width="4" style="338" customWidth="1"/>
    <col min="13308" max="13308" width="7.85546875" style="338" customWidth="1"/>
    <col min="13309" max="13309" width="5.7109375" style="338" customWidth="1"/>
    <col min="13310" max="13310" width="5.42578125" style="338" customWidth="1"/>
    <col min="13311" max="13311" width="4.42578125" style="338" customWidth="1"/>
    <col min="13312" max="13312" width="6.5703125" style="338" customWidth="1"/>
    <col min="13313" max="13313" width="10.28515625" style="338" customWidth="1"/>
    <col min="13314" max="13314" width="4.7109375" style="338" customWidth="1"/>
    <col min="13315" max="13315" width="5.28515625" style="338" customWidth="1"/>
    <col min="13316" max="13316" width="4.42578125" style="338" customWidth="1"/>
    <col min="13317" max="13318" width="4" style="338" customWidth="1"/>
    <col min="13319" max="13319" width="5.85546875" style="338" customWidth="1"/>
    <col min="13320" max="13320" width="4" style="338" customWidth="1"/>
    <col min="13321" max="13321" width="7.42578125" style="338" customWidth="1"/>
    <col min="13322" max="13322" width="5.28515625" style="338" customWidth="1"/>
    <col min="13323" max="13323" width="10.85546875" style="338" customWidth="1"/>
    <col min="13324" max="13325" width="10.28515625" style="338" customWidth="1"/>
    <col min="13326" max="13326" width="9.140625" style="338" customWidth="1"/>
    <col min="13327" max="13327" width="8" style="338" customWidth="1"/>
    <col min="13328" max="13535" width="9.140625" style="338" customWidth="1"/>
    <col min="13536" max="13536" width="4.140625" style="338" customWidth="1"/>
    <col min="13537" max="13537" width="23.140625" style="338" customWidth="1"/>
    <col min="13538" max="13538" width="4" style="338"/>
    <col min="13539" max="13539" width="4.140625" style="338" customWidth="1"/>
    <col min="13540" max="13540" width="23.140625" style="338" customWidth="1"/>
    <col min="13541" max="13541" width="4" style="338" customWidth="1"/>
    <col min="13542" max="13542" width="3.7109375" style="338" customWidth="1"/>
    <col min="13543" max="13543" width="4" style="338" customWidth="1"/>
    <col min="13544" max="13544" width="7.85546875" style="338" customWidth="1"/>
    <col min="13545" max="13545" width="4.5703125" style="338" customWidth="1"/>
    <col min="13546" max="13546" width="4.140625" style="338" customWidth="1"/>
    <col min="13547" max="13548" width="3.85546875" style="338" customWidth="1"/>
    <col min="13549" max="13550" width="4" style="338" customWidth="1"/>
    <col min="13551" max="13551" width="5.28515625" style="338" customWidth="1"/>
    <col min="13552" max="13553" width="4" style="338" customWidth="1"/>
    <col min="13554" max="13554" width="5" style="338" customWidth="1"/>
    <col min="13555" max="13555" width="4.28515625" style="338" customWidth="1"/>
    <col min="13556" max="13556" width="4" style="338" customWidth="1"/>
    <col min="13557" max="13557" width="3.85546875" style="338" customWidth="1"/>
    <col min="13558" max="13558" width="5.7109375" style="338" customWidth="1"/>
    <col min="13559" max="13559" width="5.140625" style="338" customWidth="1"/>
    <col min="13560" max="13560" width="5.7109375" style="338" customWidth="1"/>
    <col min="13561" max="13561" width="4.42578125" style="338" customWidth="1"/>
    <col min="13562" max="13563" width="4" style="338" customWidth="1"/>
    <col min="13564" max="13564" width="7.85546875" style="338" customWidth="1"/>
    <col min="13565" max="13565" width="5.7109375" style="338" customWidth="1"/>
    <col min="13566" max="13566" width="5.42578125" style="338" customWidth="1"/>
    <col min="13567" max="13567" width="4.42578125" style="338" customWidth="1"/>
    <col min="13568" max="13568" width="6.5703125" style="338" customWidth="1"/>
    <col min="13569" max="13569" width="10.28515625" style="338" customWidth="1"/>
    <col min="13570" max="13570" width="4.7109375" style="338" customWidth="1"/>
    <col min="13571" max="13571" width="5.28515625" style="338" customWidth="1"/>
    <col min="13572" max="13572" width="4.42578125" style="338" customWidth="1"/>
    <col min="13573" max="13574" width="4" style="338" customWidth="1"/>
    <col min="13575" max="13575" width="5.85546875" style="338" customWidth="1"/>
    <col min="13576" max="13576" width="4" style="338" customWidth="1"/>
    <col min="13577" max="13577" width="7.42578125" style="338" customWidth="1"/>
    <col min="13578" max="13578" width="5.28515625" style="338" customWidth="1"/>
    <col min="13579" max="13579" width="10.85546875" style="338" customWidth="1"/>
    <col min="13580" max="13581" width="10.28515625" style="338" customWidth="1"/>
    <col min="13582" max="13582" width="9.140625" style="338" customWidth="1"/>
    <col min="13583" max="13583" width="8" style="338" customWidth="1"/>
    <col min="13584" max="13791" width="9.140625" style="338" customWidth="1"/>
    <col min="13792" max="13792" width="4.140625" style="338" customWidth="1"/>
    <col min="13793" max="13793" width="23.140625" style="338" customWidth="1"/>
    <col min="13794" max="13794" width="4" style="338"/>
    <col min="13795" max="13795" width="4.140625" style="338" customWidth="1"/>
    <col min="13796" max="13796" width="23.140625" style="338" customWidth="1"/>
    <col min="13797" max="13797" width="4" style="338" customWidth="1"/>
    <col min="13798" max="13798" width="3.7109375" style="338" customWidth="1"/>
    <col min="13799" max="13799" width="4" style="338" customWidth="1"/>
    <col min="13800" max="13800" width="7.85546875" style="338" customWidth="1"/>
    <col min="13801" max="13801" width="4.5703125" style="338" customWidth="1"/>
    <col min="13802" max="13802" width="4.140625" style="338" customWidth="1"/>
    <col min="13803" max="13804" width="3.85546875" style="338" customWidth="1"/>
    <col min="13805" max="13806" width="4" style="338" customWidth="1"/>
    <col min="13807" max="13807" width="5.28515625" style="338" customWidth="1"/>
    <col min="13808" max="13809" width="4" style="338" customWidth="1"/>
    <col min="13810" max="13810" width="5" style="338" customWidth="1"/>
    <col min="13811" max="13811" width="4.28515625" style="338" customWidth="1"/>
    <col min="13812" max="13812" width="4" style="338" customWidth="1"/>
    <col min="13813" max="13813" width="3.85546875" style="338" customWidth="1"/>
    <col min="13814" max="13814" width="5.7109375" style="338" customWidth="1"/>
    <col min="13815" max="13815" width="5.140625" style="338" customWidth="1"/>
    <col min="13816" max="13816" width="5.7109375" style="338" customWidth="1"/>
    <col min="13817" max="13817" width="4.42578125" style="338" customWidth="1"/>
    <col min="13818" max="13819" width="4" style="338" customWidth="1"/>
    <col min="13820" max="13820" width="7.85546875" style="338" customWidth="1"/>
    <col min="13821" max="13821" width="5.7109375" style="338" customWidth="1"/>
    <col min="13822" max="13822" width="5.42578125" style="338" customWidth="1"/>
    <col min="13823" max="13823" width="4.42578125" style="338" customWidth="1"/>
    <col min="13824" max="13824" width="6.5703125" style="338" customWidth="1"/>
    <col min="13825" max="13825" width="10.28515625" style="338" customWidth="1"/>
    <col min="13826" max="13826" width="4.7109375" style="338" customWidth="1"/>
    <col min="13827" max="13827" width="5.28515625" style="338" customWidth="1"/>
    <col min="13828" max="13828" width="4.42578125" style="338" customWidth="1"/>
    <col min="13829" max="13830" width="4" style="338" customWidth="1"/>
    <col min="13831" max="13831" width="5.85546875" style="338" customWidth="1"/>
    <col min="13832" max="13832" width="4" style="338" customWidth="1"/>
    <col min="13833" max="13833" width="7.42578125" style="338" customWidth="1"/>
    <col min="13834" max="13834" width="5.28515625" style="338" customWidth="1"/>
    <col min="13835" max="13835" width="10.85546875" style="338" customWidth="1"/>
    <col min="13836" max="13837" width="10.28515625" style="338" customWidth="1"/>
    <col min="13838" max="13838" width="9.140625" style="338" customWidth="1"/>
    <col min="13839" max="13839" width="8" style="338" customWidth="1"/>
    <col min="13840" max="14047" width="9.140625" style="338" customWidth="1"/>
    <col min="14048" max="14048" width="4.140625" style="338" customWidth="1"/>
    <col min="14049" max="14049" width="23.140625" style="338" customWidth="1"/>
    <col min="14050" max="14050" width="4" style="338"/>
    <col min="14051" max="14051" width="4.140625" style="338" customWidth="1"/>
    <col min="14052" max="14052" width="23.140625" style="338" customWidth="1"/>
    <col min="14053" max="14053" width="4" style="338" customWidth="1"/>
    <col min="14054" max="14054" width="3.7109375" style="338" customWidth="1"/>
    <col min="14055" max="14055" width="4" style="338" customWidth="1"/>
    <col min="14056" max="14056" width="7.85546875" style="338" customWidth="1"/>
    <col min="14057" max="14057" width="4.5703125" style="338" customWidth="1"/>
    <col min="14058" max="14058" width="4.140625" style="338" customWidth="1"/>
    <col min="14059" max="14060" width="3.85546875" style="338" customWidth="1"/>
    <col min="14061" max="14062" width="4" style="338" customWidth="1"/>
    <col min="14063" max="14063" width="5.28515625" style="338" customWidth="1"/>
    <col min="14064" max="14065" width="4" style="338" customWidth="1"/>
    <col min="14066" max="14066" width="5" style="338" customWidth="1"/>
    <col min="14067" max="14067" width="4.28515625" style="338" customWidth="1"/>
    <col min="14068" max="14068" width="4" style="338" customWidth="1"/>
    <col min="14069" max="14069" width="3.85546875" style="338" customWidth="1"/>
    <col min="14070" max="14070" width="5.7109375" style="338" customWidth="1"/>
    <col min="14071" max="14071" width="5.140625" style="338" customWidth="1"/>
    <col min="14072" max="14072" width="5.7109375" style="338" customWidth="1"/>
    <col min="14073" max="14073" width="4.42578125" style="338" customWidth="1"/>
    <col min="14074" max="14075" width="4" style="338" customWidth="1"/>
    <col min="14076" max="14076" width="7.85546875" style="338" customWidth="1"/>
    <col min="14077" max="14077" width="5.7109375" style="338" customWidth="1"/>
    <col min="14078" max="14078" width="5.42578125" style="338" customWidth="1"/>
    <col min="14079" max="14079" width="4.42578125" style="338" customWidth="1"/>
    <col min="14080" max="14080" width="6.5703125" style="338" customWidth="1"/>
    <col min="14081" max="14081" width="10.28515625" style="338" customWidth="1"/>
    <col min="14082" max="14082" width="4.7109375" style="338" customWidth="1"/>
    <col min="14083" max="14083" width="5.28515625" style="338" customWidth="1"/>
    <col min="14084" max="14084" width="4.42578125" style="338" customWidth="1"/>
    <col min="14085" max="14086" width="4" style="338" customWidth="1"/>
    <col min="14087" max="14087" width="5.85546875" style="338" customWidth="1"/>
    <col min="14088" max="14088" width="4" style="338" customWidth="1"/>
    <col min="14089" max="14089" width="7.42578125" style="338" customWidth="1"/>
    <col min="14090" max="14090" width="5.28515625" style="338" customWidth="1"/>
    <col min="14091" max="14091" width="10.85546875" style="338" customWidth="1"/>
    <col min="14092" max="14093" width="10.28515625" style="338" customWidth="1"/>
    <col min="14094" max="14094" width="9.140625" style="338" customWidth="1"/>
    <col min="14095" max="14095" width="8" style="338" customWidth="1"/>
    <col min="14096" max="14303" width="9.140625" style="338" customWidth="1"/>
    <col min="14304" max="14304" width="4.140625" style="338" customWidth="1"/>
    <col min="14305" max="14305" width="23.140625" style="338" customWidth="1"/>
    <col min="14306" max="14306" width="4" style="338"/>
    <col min="14307" max="14307" width="4.140625" style="338" customWidth="1"/>
    <col min="14308" max="14308" width="23.140625" style="338" customWidth="1"/>
    <col min="14309" max="14309" width="4" style="338" customWidth="1"/>
    <col min="14310" max="14310" width="3.7109375" style="338" customWidth="1"/>
    <col min="14311" max="14311" width="4" style="338" customWidth="1"/>
    <col min="14312" max="14312" width="7.85546875" style="338" customWidth="1"/>
    <col min="14313" max="14313" width="4.5703125" style="338" customWidth="1"/>
    <col min="14314" max="14314" width="4.140625" style="338" customWidth="1"/>
    <col min="14315" max="14316" width="3.85546875" style="338" customWidth="1"/>
    <col min="14317" max="14318" width="4" style="338" customWidth="1"/>
    <col min="14319" max="14319" width="5.28515625" style="338" customWidth="1"/>
    <col min="14320" max="14321" width="4" style="338" customWidth="1"/>
    <col min="14322" max="14322" width="5" style="338" customWidth="1"/>
    <col min="14323" max="14323" width="4.28515625" style="338" customWidth="1"/>
    <col min="14324" max="14324" width="4" style="338" customWidth="1"/>
    <col min="14325" max="14325" width="3.85546875" style="338" customWidth="1"/>
    <col min="14326" max="14326" width="5.7109375" style="338" customWidth="1"/>
    <col min="14327" max="14327" width="5.140625" style="338" customWidth="1"/>
    <col min="14328" max="14328" width="5.7109375" style="338" customWidth="1"/>
    <col min="14329" max="14329" width="4.42578125" style="338" customWidth="1"/>
    <col min="14330" max="14331" width="4" style="338" customWidth="1"/>
    <col min="14332" max="14332" width="7.85546875" style="338" customWidth="1"/>
    <col min="14333" max="14333" width="5.7109375" style="338" customWidth="1"/>
    <col min="14334" max="14334" width="5.42578125" style="338" customWidth="1"/>
    <col min="14335" max="14335" width="4.42578125" style="338" customWidth="1"/>
    <col min="14336" max="14336" width="6.5703125" style="338" customWidth="1"/>
    <col min="14337" max="14337" width="10.28515625" style="338" customWidth="1"/>
    <col min="14338" max="14338" width="4.7109375" style="338" customWidth="1"/>
    <col min="14339" max="14339" width="5.28515625" style="338" customWidth="1"/>
    <col min="14340" max="14340" width="4.42578125" style="338" customWidth="1"/>
    <col min="14341" max="14342" width="4" style="338" customWidth="1"/>
    <col min="14343" max="14343" width="5.85546875" style="338" customWidth="1"/>
    <col min="14344" max="14344" width="4" style="338" customWidth="1"/>
    <col min="14345" max="14345" width="7.42578125" style="338" customWidth="1"/>
    <col min="14346" max="14346" width="5.28515625" style="338" customWidth="1"/>
    <col min="14347" max="14347" width="10.85546875" style="338" customWidth="1"/>
    <col min="14348" max="14349" width="10.28515625" style="338" customWidth="1"/>
    <col min="14350" max="14350" width="9.140625" style="338" customWidth="1"/>
    <col min="14351" max="14351" width="8" style="338" customWidth="1"/>
    <col min="14352" max="14559" width="9.140625" style="338" customWidth="1"/>
    <col min="14560" max="14560" width="4.140625" style="338" customWidth="1"/>
    <col min="14561" max="14561" width="23.140625" style="338" customWidth="1"/>
    <col min="14562" max="14562" width="4" style="338"/>
    <col min="14563" max="14563" width="4.140625" style="338" customWidth="1"/>
    <col min="14564" max="14564" width="23.140625" style="338" customWidth="1"/>
    <col min="14565" max="14565" width="4" style="338" customWidth="1"/>
    <col min="14566" max="14566" width="3.7109375" style="338" customWidth="1"/>
    <col min="14567" max="14567" width="4" style="338" customWidth="1"/>
    <col min="14568" max="14568" width="7.85546875" style="338" customWidth="1"/>
    <col min="14569" max="14569" width="4.5703125" style="338" customWidth="1"/>
    <col min="14570" max="14570" width="4.140625" style="338" customWidth="1"/>
    <col min="14571" max="14572" width="3.85546875" style="338" customWidth="1"/>
    <col min="14573" max="14574" width="4" style="338" customWidth="1"/>
    <col min="14575" max="14575" width="5.28515625" style="338" customWidth="1"/>
    <col min="14576" max="14577" width="4" style="338" customWidth="1"/>
    <col min="14578" max="14578" width="5" style="338" customWidth="1"/>
    <col min="14579" max="14579" width="4.28515625" style="338" customWidth="1"/>
    <col min="14580" max="14580" width="4" style="338" customWidth="1"/>
    <col min="14581" max="14581" width="3.85546875" style="338" customWidth="1"/>
    <col min="14582" max="14582" width="5.7109375" style="338" customWidth="1"/>
    <col min="14583" max="14583" width="5.140625" style="338" customWidth="1"/>
    <col min="14584" max="14584" width="5.7109375" style="338" customWidth="1"/>
    <col min="14585" max="14585" width="4.42578125" style="338" customWidth="1"/>
    <col min="14586" max="14587" width="4" style="338" customWidth="1"/>
    <col min="14588" max="14588" width="7.85546875" style="338" customWidth="1"/>
    <col min="14589" max="14589" width="5.7109375" style="338" customWidth="1"/>
    <col min="14590" max="14590" width="5.42578125" style="338" customWidth="1"/>
    <col min="14591" max="14591" width="4.42578125" style="338" customWidth="1"/>
    <col min="14592" max="14592" width="6.5703125" style="338" customWidth="1"/>
    <col min="14593" max="14593" width="10.28515625" style="338" customWidth="1"/>
    <col min="14594" max="14594" width="4.7109375" style="338" customWidth="1"/>
    <col min="14595" max="14595" width="5.28515625" style="338" customWidth="1"/>
    <col min="14596" max="14596" width="4.42578125" style="338" customWidth="1"/>
    <col min="14597" max="14598" width="4" style="338" customWidth="1"/>
    <col min="14599" max="14599" width="5.85546875" style="338" customWidth="1"/>
    <col min="14600" max="14600" width="4" style="338" customWidth="1"/>
    <col min="14601" max="14601" width="7.42578125" style="338" customWidth="1"/>
    <col min="14602" max="14602" width="5.28515625" style="338" customWidth="1"/>
    <col min="14603" max="14603" width="10.85546875" style="338" customWidth="1"/>
    <col min="14604" max="14605" width="10.28515625" style="338" customWidth="1"/>
    <col min="14606" max="14606" width="9.140625" style="338" customWidth="1"/>
    <col min="14607" max="14607" width="8" style="338" customWidth="1"/>
    <col min="14608" max="14815" width="9.140625" style="338" customWidth="1"/>
    <col min="14816" max="14816" width="4.140625" style="338" customWidth="1"/>
    <col min="14817" max="14817" width="23.140625" style="338" customWidth="1"/>
    <col min="14818" max="14818" width="4" style="338"/>
    <col min="14819" max="14819" width="4.140625" style="338" customWidth="1"/>
    <col min="14820" max="14820" width="23.140625" style="338" customWidth="1"/>
    <col min="14821" max="14821" width="4" style="338" customWidth="1"/>
    <col min="14822" max="14822" width="3.7109375" style="338" customWidth="1"/>
    <col min="14823" max="14823" width="4" style="338" customWidth="1"/>
    <col min="14824" max="14824" width="7.85546875" style="338" customWidth="1"/>
    <col min="14825" max="14825" width="4.5703125" style="338" customWidth="1"/>
    <col min="14826" max="14826" width="4.140625" style="338" customWidth="1"/>
    <col min="14827" max="14828" width="3.85546875" style="338" customWidth="1"/>
    <col min="14829" max="14830" width="4" style="338" customWidth="1"/>
    <col min="14831" max="14831" width="5.28515625" style="338" customWidth="1"/>
    <col min="14832" max="14833" width="4" style="338" customWidth="1"/>
    <col min="14834" max="14834" width="5" style="338" customWidth="1"/>
    <col min="14835" max="14835" width="4.28515625" style="338" customWidth="1"/>
    <col min="14836" max="14836" width="4" style="338" customWidth="1"/>
    <col min="14837" max="14837" width="3.85546875" style="338" customWidth="1"/>
    <col min="14838" max="14838" width="5.7109375" style="338" customWidth="1"/>
    <col min="14839" max="14839" width="5.140625" style="338" customWidth="1"/>
    <col min="14840" max="14840" width="5.7109375" style="338" customWidth="1"/>
    <col min="14841" max="14841" width="4.42578125" style="338" customWidth="1"/>
    <col min="14842" max="14843" width="4" style="338" customWidth="1"/>
    <col min="14844" max="14844" width="7.85546875" style="338" customWidth="1"/>
    <col min="14845" max="14845" width="5.7109375" style="338" customWidth="1"/>
    <col min="14846" max="14846" width="5.42578125" style="338" customWidth="1"/>
    <col min="14847" max="14847" width="4.42578125" style="338" customWidth="1"/>
    <col min="14848" max="14848" width="6.5703125" style="338" customWidth="1"/>
    <col min="14849" max="14849" width="10.28515625" style="338" customWidth="1"/>
    <col min="14850" max="14850" width="4.7109375" style="338" customWidth="1"/>
    <col min="14851" max="14851" width="5.28515625" style="338" customWidth="1"/>
    <col min="14852" max="14852" width="4.42578125" style="338" customWidth="1"/>
    <col min="14853" max="14854" width="4" style="338" customWidth="1"/>
    <col min="14855" max="14855" width="5.85546875" style="338" customWidth="1"/>
    <col min="14856" max="14856" width="4" style="338" customWidth="1"/>
    <col min="14857" max="14857" width="7.42578125" style="338" customWidth="1"/>
    <col min="14858" max="14858" width="5.28515625" style="338" customWidth="1"/>
    <col min="14859" max="14859" width="10.85546875" style="338" customWidth="1"/>
    <col min="14860" max="14861" width="10.28515625" style="338" customWidth="1"/>
    <col min="14862" max="14862" width="9.140625" style="338" customWidth="1"/>
    <col min="14863" max="14863" width="8" style="338" customWidth="1"/>
    <col min="14864" max="15071" width="9.140625" style="338" customWidth="1"/>
    <col min="15072" max="15072" width="4.140625" style="338" customWidth="1"/>
    <col min="15073" max="15073" width="23.140625" style="338" customWidth="1"/>
    <col min="15074" max="15074" width="4" style="338"/>
    <col min="15075" max="15075" width="4.140625" style="338" customWidth="1"/>
    <col min="15076" max="15076" width="23.140625" style="338" customWidth="1"/>
    <col min="15077" max="15077" width="4" style="338" customWidth="1"/>
    <col min="15078" max="15078" width="3.7109375" style="338" customWidth="1"/>
    <col min="15079" max="15079" width="4" style="338" customWidth="1"/>
    <col min="15080" max="15080" width="7.85546875" style="338" customWidth="1"/>
    <col min="15081" max="15081" width="4.5703125" style="338" customWidth="1"/>
    <col min="15082" max="15082" width="4.140625" style="338" customWidth="1"/>
    <col min="15083" max="15084" width="3.85546875" style="338" customWidth="1"/>
    <col min="15085" max="15086" width="4" style="338" customWidth="1"/>
    <col min="15087" max="15087" width="5.28515625" style="338" customWidth="1"/>
    <col min="15088" max="15089" width="4" style="338" customWidth="1"/>
    <col min="15090" max="15090" width="5" style="338" customWidth="1"/>
    <col min="15091" max="15091" width="4.28515625" style="338" customWidth="1"/>
    <col min="15092" max="15092" width="4" style="338" customWidth="1"/>
    <col min="15093" max="15093" width="3.85546875" style="338" customWidth="1"/>
    <col min="15094" max="15094" width="5.7109375" style="338" customWidth="1"/>
    <col min="15095" max="15095" width="5.140625" style="338" customWidth="1"/>
    <col min="15096" max="15096" width="5.7109375" style="338" customWidth="1"/>
    <col min="15097" max="15097" width="4.42578125" style="338" customWidth="1"/>
    <col min="15098" max="15099" width="4" style="338" customWidth="1"/>
    <col min="15100" max="15100" width="7.85546875" style="338" customWidth="1"/>
    <col min="15101" max="15101" width="5.7109375" style="338" customWidth="1"/>
    <col min="15102" max="15102" width="5.42578125" style="338" customWidth="1"/>
    <col min="15103" max="15103" width="4.42578125" style="338" customWidth="1"/>
    <col min="15104" max="15104" width="6.5703125" style="338" customWidth="1"/>
    <col min="15105" max="15105" width="10.28515625" style="338" customWidth="1"/>
    <col min="15106" max="15106" width="4.7109375" style="338" customWidth="1"/>
    <col min="15107" max="15107" width="5.28515625" style="338" customWidth="1"/>
    <col min="15108" max="15108" width="4.42578125" style="338" customWidth="1"/>
    <col min="15109" max="15110" width="4" style="338" customWidth="1"/>
    <col min="15111" max="15111" width="5.85546875" style="338" customWidth="1"/>
    <col min="15112" max="15112" width="4" style="338" customWidth="1"/>
    <col min="15113" max="15113" width="7.42578125" style="338" customWidth="1"/>
    <col min="15114" max="15114" width="5.28515625" style="338" customWidth="1"/>
    <col min="15115" max="15115" width="10.85546875" style="338" customWidth="1"/>
    <col min="15116" max="15117" width="10.28515625" style="338" customWidth="1"/>
    <col min="15118" max="15118" width="9.140625" style="338" customWidth="1"/>
    <col min="15119" max="15119" width="8" style="338" customWidth="1"/>
    <col min="15120" max="15327" width="9.140625" style="338" customWidth="1"/>
    <col min="15328" max="15328" width="4.140625" style="338" customWidth="1"/>
    <col min="15329" max="15329" width="23.140625" style="338" customWidth="1"/>
    <col min="15330" max="15330" width="4" style="338"/>
    <col min="15331" max="15331" width="4.140625" style="338" customWidth="1"/>
    <col min="15332" max="15332" width="23.140625" style="338" customWidth="1"/>
    <col min="15333" max="15333" width="4" style="338" customWidth="1"/>
    <col min="15334" max="15334" width="3.7109375" style="338" customWidth="1"/>
    <col min="15335" max="15335" width="4" style="338" customWidth="1"/>
    <col min="15336" max="15336" width="7.85546875" style="338" customWidth="1"/>
    <col min="15337" max="15337" width="4.5703125" style="338" customWidth="1"/>
    <col min="15338" max="15338" width="4.140625" style="338" customWidth="1"/>
    <col min="15339" max="15340" width="3.85546875" style="338" customWidth="1"/>
    <col min="15341" max="15342" width="4" style="338" customWidth="1"/>
    <col min="15343" max="15343" width="5.28515625" style="338" customWidth="1"/>
    <col min="15344" max="15345" width="4" style="338" customWidth="1"/>
    <col min="15346" max="15346" width="5" style="338" customWidth="1"/>
    <col min="15347" max="15347" width="4.28515625" style="338" customWidth="1"/>
    <col min="15348" max="15348" width="4" style="338" customWidth="1"/>
    <col min="15349" max="15349" width="3.85546875" style="338" customWidth="1"/>
    <col min="15350" max="15350" width="5.7109375" style="338" customWidth="1"/>
    <col min="15351" max="15351" width="5.140625" style="338" customWidth="1"/>
    <col min="15352" max="15352" width="5.7109375" style="338" customWidth="1"/>
    <col min="15353" max="15353" width="4.42578125" style="338" customWidth="1"/>
    <col min="15354" max="15355" width="4" style="338" customWidth="1"/>
    <col min="15356" max="15356" width="7.85546875" style="338" customWidth="1"/>
    <col min="15357" max="15357" width="5.7109375" style="338" customWidth="1"/>
    <col min="15358" max="15358" width="5.42578125" style="338" customWidth="1"/>
    <col min="15359" max="15359" width="4.42578125" style="338" customWidth="1"/>
    <col min="15360" max="15360" width="6.5703125" style="338" customWidth="1"/>
    <col min="15361" max="15361" width="10.28515625" style="338" customWidth="1"/>
    <col min="15362" max="15362" width="4.7109375" style="338" customWidth="1"/>
    <col min="15363" max="15363" width="5.28515625" style="338" customWidth="1"/>
    <col min="15364" max="15364" width="4.42578125" style="338" customWidth="1"/>
    <col min="15365" max="15366" width="4" style="338" customWidth="1"/>
    <col min="15367" max="15367" width="5.85546875" style="338" customWidth="1"/>
    <col min="15368" max="15368" width="4" style="338" customWidth="1"/>
    <col min="15369" max="15369" width="7.42578125" style="338" customWidth="1"/>
    <col min="15370" max="15370" width="5.28515625" style="338" customWidth="1"/>
    <col min="15371" max="15371" width="10.85546875" style="338" customWidth="1"/>
    <col min="15372" max="15373" width="10.28515625" style="338" customWidth="1"/>
    <col min="15374" max="15374" width="9.140625" style="338" customWidth="1"/>
    <col min="15375" max="15375" width="8" style="338" customWidth="1"/>
    <col min="15376" max="15583" width="9.140625" style="338" customWidth="1"/>
    <col min="15584" max="15584" width="4.140625" style="338" customWidth="1"/>
    <col min="15585" max="15585" width="23.140625" style="338" customWidth="1"/>
    <col min="15586" max="15586" width="4" style="338"/>
    <col min="15587" max="15587" width="4.140625" style="338" customWidth="1"/>
    <col min="15588" max="15588" width="23.140625" style="338" customWidth="1"/>
    <col min="15589" max="15589" width="4" style="338" customWidth="1"/>
    <col min="15590" max="15590" width="3.7109375" style="338" customWidth="1"/>
    <col min="15591" max="15591" width="4" style="338" customWidth="1"/>
    <col min="15592" max="15592" width="7.85546875" style="338" customWidth="1"/>
    <col min="15593" max="15593" width="4.5703125" style="338" customWidth="1"/>
    <col min="15594" max="15594" width="4.140625" style="338" customWidth="1"/>
    <col min="15595" max="15596" width="3.85546875" style="338" customWidth="1"/>
    <col min="15597" max="15598" width="4" style="338" customWidth="1"/>
    <col min="15599" max="15599" width="5.28515625" style="338" customWidth="1"/>
    <col min="15600" max="15601" width="4" style="338" customWidth="1"/>
    <col min="15602" max="15602" width="5" style="338" customWidth="1"/>
    <col min="15603" max="15603" width="4.28515625" style="338" customWidth="1"/>
    <col min="15604" max="15604" width="4" style="338" customWidth="1"/>
    <col min="15605" max="15605" width="3.85546875" style="338" customWidth="1"/>
    <col min="15606" max="15606" width="5.7109375" style="338" customWidth="1"/>
    <col min="15607" max="15607" width="5.140625" style="338" customWidth="1"/>
    <col min="15608" max="15608" width="5.7109375" style="338" customWidth="1"/>
    <col min="15609" max="15609" width="4.42578125" style="338" customWidth="1"/>
    <col min="15610" max="15611" width="4" style="338" customWidth="1"/>
    <col min="15612" max="15612" width="7.85546875" style="338" customWidth="1"/>
    <col min="15613" max="15613" width="5.7109375" style="338" customWidth="1"/>
    <col min="15614" max="15614" width="5.42578125" style="338" customWidth="1"/>
    <col min="15615" max="15615" width="4.42578125" style="338" customWidth="1"/>
    <col min="15616" max="15616" width="6.5703125" style="338" customWidth="1"/>
    <col min="15617" max="15617" width="10.28515625" style="338" customWidth="1"/>
    <col min="15618" max="15618" width="4.7109375" style="338" customWidth="1"/>
    <col min="15619" max="15619" width="5.28515625" style="338" customWidth="1"/>
    <col min="15620" max="15620" width="4.42578125" style="338" customWidth="1"/>
    <col min="15621" max="15622" width="4" style="338" customWidth="1"/>
    <col min="15623" max="15623" width="5.85546875" style="338" customWidth="1"/>
    <col min="15624" max="15624" width="4" style="338" customWidth="1"/>
    <col min="15625" max="15625" width="7.42578125" style="338" customWidth="1"/>
    <col min="15626" max="15626" width="5.28515625" style="338" customWidth="1"/>
    <col min="15627" max="15627" width="10.85546875" style="338" customWidth="1"/>
    <col min="15628" max="15629" width="10.28515625" style="338" customWidth="1"/>
    <col min="15630" max="15630" width="9.140625" style="338" customWidth="1"/>
    <col min="15631" max="15631" width="8" style="338" customWidth="1"/>
    <col min="15632" max="15839" width="9.140625" style="338" customWidth="1"/>
    <col min="15840" max="15840" width="4.140625" style="338" customWidth="1"/>
    <col min="15841" max="15841" width="23.140625" style="338" customWidth="1"/>
    <col min="15842" max="15842" width="4" style="338"/>
    <col min="15843" max="15843" width="4.140625" style="338" customWidth="1"/>
    <col min="15844" max="15844" width="23.140625" style="338" customWidth="1"/>
    <col min="15845" max="15845" width="4" style="338" customWidth="1"/>
    <col min="15846" max="15846" width="3.7109375" style="338" customWidth="1"/>
    <col min="15847" max="15847" width="4" style="338" customWidth="1"/>
    <col min="15848" max="15848" width="7.85546875" style="338" customWidth="1"/>
    <col min="15849" max="15849" width="4.5703125" style="338" customWidth="1"/>
    <col min="15850" max="15850" width="4.140625" style="338" customWidth="1"/>
    <col min="15851" max="15852" width="3.85546875" style="338" customWidth="1"/>
    <col min="15853" max="15854" width="4" style="338" customWidth="1"/>
    <col min="15855" max="15855" width="5.28515625" style="338" customWidth="1"/>
    <col min="15856" max="15857" width="4" style="338" customWidth="1"/>
    <col min="15858" max="15858" width="5" style="338" customWidth="1"/>
    <col min="15859" max="15859" width="4.28515625" style="338" customWidth="1"/>
    <col min="15860" max="15860" width="4" style="338" customWidth="1"/>
    <col min="15861" max="15861" width="3.85546875" style="338" customWidth="1"/>
    <col min="15862" max="15862" width="5.7109375" style="338" customWidth="1"/>
    <col min="15863" max="15863" width="5.140625" style="338" customWidth="1"/>
    <col min="15864" max="15864" width="5.7109375" style="338" customWidth="1"/>
    <col min="15865" max="15865" width="4.42578125" style="338" customWidth="1"/>
    <col min="15866" max="15867" width="4" style="338" customWidth="1"/>
    <col min="15868" max="15868" width="7.85546875" style="338" customWidth="1"/>
    <col min="15869" max="15869" width="5.7109375" style="338" customWidth="1"/>
    <col min="15870" max="15870" width="5.42578125" style="338" customWidth="1"/>
    <col min="15871" max="15871" width="4.42578125" style="338" customWidth="1"/>
    <col min="15872" max="15872" width="6.5703125" style="338" customWidth="1"/>
    <col min="15873" max="15873" width="10.28515625" style="338" customWidth="1"/>
    <col min="15874" max="15874" width="4.7109375" style="338" customWidth="1"/>
    <col min="15875" max="15875" width="5.28515625" style="338" customWidth="1"/>
    <col min="15876" max="15876" width="4.42578125" style="338" customWidth="1"/>
    <col min="15877" max="15878" width="4" style="338" customWidth="1"/>
    <col min="15879" max="15879" width="5.85546875" style="338" customWidth="1"/>
    <col min="15880" max="15880" width="4" style="338" customWidth="1"/>
    <col min="15881" max="15881" width="7.42578125" style="338" customWidth="1"/>
    <col min="15882" max="15882" width="5.28515625" style="338" customWidth="1"/>
    <col min="15883" max="15883" width="10.85546875" style="338" customWidth="1"/>
    <col min="15884" max="15885" width="10.28515625" style="338" customWidth="1"/>
    <col min="15886" max="15886" width="9.140625" style="338" customWidth="1"/>
    <col min="15887" max="15887" width="8" style="338" customWidth="1"/>
    <col min="15888" max="16095" width="9.140625" style="338" customWidth="1"/>
    <col min="16096" max="16096" width="4.140625" style="338" customWidth="1"/>
    <col min="16097" max="16097" width="23.140625" style="338" customWidth="1"/>
    <col min="16098" max="16098" width="4" style="338"/>
    <col min="16099" max="16099" width="4.140625" style="338" customWidth="1"/>
    <col min="16100" max="16100" width="23.140625" style="338" customWidth="1"/>
    <col min="16101" max="16101" width="4" style="338" customWidth="1"/>
    <col min="16102" max="16102" width="3.7109375" style="338" customWidth="1"/>
    <col min="16103" max="16103" width="4" style="338" customWidth="1"/>
    <col min="16104" max="16104" width="7.85546875" style="338" customWidth="1"/>
    <col min="16105" max="16105" width="4.5703125" style="338" customWidth="1"/>
    <col min="16106" max="16106" width="4.140625" style="338" customWidth="1"/>
    <col min="16107" max="16108" width="3.85546875" style="338" customWidth="1"/>
    <col min="16109" max="16110" width="4" style="338" customWidth="1"/>
    <col min="16111" max="16111" width="5.28515625" style="338" customWidth="1"/>
    <col min="16112" max="16113" width="4" style="338" customWidth="1"/>
    <col min="16114" max="16114" width="5" style="338" customWidth="1"/>
    <col min="16115" max="16115" width="4.28515625" style="338" customWidth="1"/>
    <col min="16116" max="16116" width="4" style="338" customWidth="1"/>
    <col min="16117" max="16117" width="3.85546875" style="338" customWidth="1"/>
    <col min="16118" max="16118" width="5.7109375" style="338" customWidth="1"/>
    <col min="16119" max="16119" width="5.140625" style="338" customWidth="1"/>
    <col min="16120" max="16120" width="5.7109375" style="338" customWidth="1"/>
    <col min="16121" max="16121" width="4.42578125" style="338" customWidth="1"/>
    <col min="16122" max="16123" width="4" style="338" customWidth="1"/>
    <col min="16124" max="16124" width="7.85546875" style="338" customWidth="1"/>
    <col min="16125" max="16125" width="5.7109375" style="338" customWidth="1"/>
    <col min="16126" max="16126" width="5.42578125" style="338" customWidth="1"/>
    <col min="16127" max="16127" width="4.42578125" style="338" customWidth="1"/>
    <col min="16128" max="16128" width="6.5703125" style="338" customWidth="1"/>
    <col min="16129" max="16129" width="10.28515625" style="338" customWidth="1"/>
    <col min="16130" max="16130" width="4.7109375" style="338" customWidth="1"/>
    <col min="16131" max="16131" width="5.28515625" style="338" customWidth="1"/>
    <col min="16132" max="16132" width="4.42578125" style="338" customWidth="1"/>
    <col min="16133" max="16134" width="4" style="338" customWidth="1"/>
    <col min="16135" max="16135" width="5.85546875" style="338" customWidth="1"/>
    <col min="16136" max="16136" width="4" style="338" customWidth="1"/>
    <col min="16137" max="16137" width="7.42578125" style="338" customWidth="1"/>
    <col min="16138" max="16138" width="5.28515625" style="338" customWidth="1"/>
    <col min="16139" max="16139" width="10.85546875" style="338" customWidth="1"/>
    <col min="16140" max="16141" width="10.28515625" style="338" customWidth="1"/>
    <col min="16142" max="16142" width="9.140625" style="338" customWidth="1"/>
    <col min="16143" max="16143" width="8" style="338" customWidth="1"/>
    <col min="16144" max="16384" width="9.140625" style="338" customWidth="1"/>
  </cols>
  <sheetData>
    <row r="1" spans="1:226" s="362" customFormat="1" ht="147" customHeight="1" thickBot="1" x14ac:dyDescent="0.25">
      <c r="A1" s="512"/>
      <c r="B1" s="527" t="s">
        <v>463</v>
      </c>
      <c r="C1" s="528" t="s">
        <v>262</v>
      </c>
      <c r="D1" s="355" t="s">
        <v>464</v>
      </c>
      <c r="E1" s="355" t="s">
        <v>465</v>
      </c>
      <c r="F1" s="355" t="s">
        <v>468</v>
      </c>
      <c r="G1" s="355" t="s">
        <v>263</v>
      </c>
      <c r="H1" s="356" t="s">
        <v>257</v>
      </c>
      <c r="I1" s="357" t="s">
        <v>258</v>
      </c>
      <c r="J1" s="354" t="s">
        <v>262</v>
      </c>
      <c r="K1" s="356" t="s">
        <v>264</v>
      </c>
      <c r="L1" s="357" t="s">
        <v>265</v>
      </c>
      <c r="M1" s="358" t="s">
        <v>152</v>
      </c>
      <c r="N1" s="359"/>
      <c r="O1" s="360"/>
      <c r="P1" s="361"/>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359"/>
      <c r="BD1" s="359"/>
      <c r="BE1" s="359"/>
      <c r="BF1" s="359"/>
      <c r="BG1" s="359"/>
      <c r="BH1" s="359"/>
      <c r="BI1" s="359"/>
      <c r="BJ1" s="359"/>
      <c r="BK1" s="359"/>
      <c r="BL1" s="359"/>
      <c r="BM1" s="359"/>
      <c r="BN1" s="359"/>
      <c r="BO1" s="359"/>
      <c r="BP1" s="359"/>
      <c r="BQ1" s="359"/>
      <c r="BR1" s="359"/>
      <c r="BS1" s="359"/>
      <c r="BT1" s="359"/>
      <c r="BU1" s="359"/>
      <c r="BV1" s="359"/>
      <c r="BW1" s="359"/>
      <c r="BX1" s="359"/>
      <c r="BY1" s="359"/>
      <c r="BZ1" s="359"/>
      <c r="CA1" s="359"/>
      <c r="CB1" s="359"/>
      <c r="CC1" s="359"/>
      <c r="CD1" s="359"/>
      <c r="CE1" s="359"/>
      <c r="CF1" s="359"/>
      <c r="CG1" s="359"/>
      <c r="CH1" s="359"/>
      <c r="CI1" s="359"/>
      <c r="CJ1" s="359"/>
      <c r="CK1" s="359"/>
      <c r="CL1" s="359"/>
      <c r="CM1" s="359"/>
      <c r="CN1" s="359"/>
      <c r="CO1" s="359"/>
      <c r="CP1" s="359"/>
      <c r="CQ1" s="359"/>
      <c r="CR1" s="359"/>
      <c r="CS1" s="359"/>
      <c r="CT1" s="359"/>
      <c r="CU1" s="359"/>
      <c r="CV1" s="359"/>
      <c r="CW1" s="359"/>
      <c r="CX1" s="359"/>
      <c r="CY1" s="359"/>
      <c r="CZ1" s="359"/>
      <c r="DA1" s="359"/>
      <c r="DB1" s="359"/>
      <c r="DC1" s="359"/>
      <c r="DD1" s="359"/>
      <c r="DE1" s="359"/>
      <c r="DF1" s="359"/>
      <c r="DG1" s="359"/>
      <c r="DH1" s="359"/>
      <c r="DI1" s="359"/>
      <c r="DJ1" s="359"/>
      <c r="DK1" s="359"/>
      <c r="DL1" s="359"/>
      <c r="DM1" s="359"/>
      <c r="DN1" s="359"/>
      <c r="DO1" s="359"/>
      <c r="DP1" s="359"/>
      <c r="DQ1" s="359"/>
      <c r="DR1" s="359"/>
      <c r="DS1" s="359"/>
      <c r="DT1" s="359"/>
      <c r="DU1" s="359"/>
      <c r="DV1" s="359"/>
      <c r="DW1" s="359"/>
      <c r="DX1" s="359"/>
      <c r="DY1" s="359"/>
      <c r="DZ1" s="359"/>
      <c r="EA1" s="359"/>
      <c r="EB1" s="359"/>
      <c r="EC1" s="359"/>
      <c r="ED1" s="359"/>
      <c r="EE1" s="359"/>
      <c r="EF1" s="359"/>
      <c r="EG1" s="359"/>
      <c r="EH1" s="359"/>
      <c r="EI1" s="359"/>
      <c r="EJ1" s="359"/>
      <c r="EK1" s="359"/>
      <c r="EL1" s="359"/>
      <c r="EM1" s="359"/>
      <c r="EN1" s="359"/>
      <c r="EO1" s="359"/>
      <c r="EP1" s="359"/>
      <c r="EQ1" s="359"/>
      <c r="ER1" s="359"/>
      <c r="ES1" s="359"/>
      <c r="ET1" s="359"/>
      <c r="EU1" s="359"/>
      <c r="EV1" s="359"/>
      <c r="EW1" s="359"/>
      <c r="EX1" s="359"/>
      <c r="EY1" s="359"/>
      <c r="EZ1" s="359"/>
      <c r="FA1" s="359"/>
      <c r="FB1" s="359"/>
      <c r="FC1" s="359"/>
      <c r="FD1" s="359"/>
      <c r="FE1" s="359"/>
      <c r="FF1" s="359"/>
      <c r="FG1" s="359"/>
      <c r="FH1" s="359"/>
      <c r="FI1" s="359"/>
      <c r="FJ1" s="359"/>
      <c r="FK1" s="359"/>
      <c r="FL1" s="359"/>
      <c r="FM1" s="359"/>
      <c r="FN1" s="359"/>
      <c r="FO1" s="359"/>
      <c r="FP1" s="359"/>
      <c r="FQ1" s="359"/>
      <c r="FR1" s="359"/>
      <c r="FS1" s="359"/>
      <c r="FT1" s="359"/>
      <c r="FU1" s="359"/>
      <c r="FV1" s="359"/>
      <c r="FW1" s="359"/>
      <c r="FX1" s="359"/>
      <c r="FY1" s="359"/>
      <c r="FZ1" s="359"/>
      <c r="GA1" s="359"/>
      <c r="GB1" s="359"/>
      <c r="GC1" s="359"/>
      <c r="GD1" s="359"/>
      <c r="GE1" s="359"/>
      <c r="GF1" s="359"/>
      <c r="GG1" s="359"/>
      <c r="GH1" s="359"/>
      <c r="GI1" s="359"/>
      <c r="GJ1" s="359"/>
      <c r="GK1" s="359"/>
      <c r="GL1" s="359"/>
      <c r="GM1" s="359"/>
      <c r="GN1" s="359"/>
      <c r="GO1" s="359"/>
      <c r="GP1" s="359"/>
      <c r="GQ1" s="359"/>
      <c r="GR1" s="359"/>
      <c r="GS1" s="359"/>
      <c r="GT1" s="359"/>
      <c r="GU1" s="359"/>
      <c r="GV1" s="359"/>
      <c r="GW1" s="359"/>
      <c r="GX1" s="359"/>
      <c r="GY1" s="359"/>
      <c r="GZ1" s="359"/>
      <c r="HA1" s="359"/>
      <c r="HB1" s="359"/>
      <c r="HC1" s="359"/>
      <c r="HD1" s="359"/>
      <c r="HE1" s="359"/>
      <c r="HF1" s="359"/>
      <c r="HG1" s="359"/>
      <c r="HH1" s="359"/>
      <c r="HI1" s="359"/>
      <c r="HJ1" s="359"/>
      <c r="HK1" s="359"/>
      <c r="HL1" s="359"/>
      <c r="HM1" s="359"/>
      <c r="HN1" s="359"/>
      <c r="HO1" s="359"/>
      <c r="HP1" s="359"/>
      <c r="HQ1" s="359"/>
      <c r="HR1" s="359"/>
    </row>
    <row r="2" spans="1:226" s="362" customFormat="1" ht="12" customHeight="1" thickBot="1" x14ac:dyDescent="0.25">
      <c r="A2" s="352"/>
      <c r="B2" s="513"/>
      <c r="C2" s="363"/>
      <c r="D2" s="364"/>
      <c r="E2" s="364"/>
      <c r="F2" s="364"/>
      <c r="G2" s="364"/>
      <c r="H2" s="365"/>
      <c r="I2" s="366"/>
      <c r="J2" s="363"/>
      <c r="K2" s="365"/>
      <c r="L2" s="367"/>
      <c r="M2" s="368"/>
      <c r="N2" s="369"/>
      <c r="O2" s="370"/>
      <c r="P2" s="371"/>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c r="AY2" s="369"/>
      <c r="AZ2" s="369"/>
      <c r="BA2" s="369"/>
      <c r="BB2" s="369"/>
      <c r="BC2" s="369"/>
      <c r="BD2" s="369"/>
      <c r="BE2" s="369"/>
      <c r="BF2" s="369"/>
      <c r="BG2" s="369"/>
      <c r="BH2" s="369"/>
      <c r="BI2" s="369"/>
      <c r="BJ2" s="369"/>
      <c r="BK2" s="369"/>
      <c r="BL2" s="369"/>
      <c r="BM2" s="369"/>
      <c r="BN2" s="369"/>
      <c r="BO2" s="369"/>
      <c r="BP2" s="369"/>
      <c r="BQ2" s="369"/>
      <c r="BR2" s="369"/>
      <c r="BS2" s="369"/>
      <c r="BT2" s="369"/>
      <c r="BU2" s="369"/>
      <c r="BV2" s="369"/>
      <c r="BW2" s="369"/>
      <c r="BX2" s="369"/>
      <c r="BY2" s="369"/>
      <c r="BZ2" s="369"/>
      <c r="CA2" s="369"/>
      <c r="CB2" s="369"/>
      <c r="CC2" s="369"/>
      <c r="CD2" s="369"/>
      <c r="CE2" s="369"/>
      <c r="CF2" s="369"/>
      <c r="CG2" s="369"/>
      <c r="CH2" s="369"/>
      <c r="CI2" s="369"/>
      <c r="CJ2" s="369"/>
      <c r="CK2" s="369"/>
      <c r="CL2" s="369"/>
      <c r="CM2" s="369"/>
      <c r="CN2" s="369"/>
      <c r="CO2" s="369"/>
      <c r="CP2" s="369"/>
      <c r="CQ2" s="369"/>
      <c r="CR2" s="369"/>
      <c r="CS2" s="369"/>
      <c r="CT2" s="369"/>
      <c r="CU2" s="369"/>
      <c r="CV2" s="369"/>
      <c r="CW2" s="369"/>
      <c r="CX2" s="369"/>
      <c r="CY2" s="369"/>
      <c r="CZ2" s="369"/>
      <c r="DA2" s="369"/>
      <c r="DB2" s="369"/>
      <c r="DC2" s="369"/>
      <c r="DD2" s="369"/>
      <c r="DE2" s="369"/>
      <c r="DF2" s="369"/>
      <c r="DG2" s="369"/>
      <c r="DH2" s="369"/>
      <c r="DI2" s="369"/>
      <c r="DJ2" s="369"/>
      <c r="DK2" s="369"/>
      <c r="DL2" s="369"/>
      <c r="DM2" s="369"/>
      <c r="DN2" s="369"/>
      <c r="DO2" s="369"/>
      <c r="DP2" s="369"/>
      <c r="DQ2" s="369"/>
      <c r="DR2" s="369"/>
      <c r="DS2" s="369"/>
      <c r="DT2" s="369"/>
      <c r="DU2" s="369"/>
      <c r="DV2" s="369"/>
      <c r="DW2" s="369"/>
      <c r="DX2" s="369"/>
      <c r="DY2" s="369"/>
      <c r="DZ2" s="369"/>
      <c r="EA2" s="369"/>
      <c r="EB2" s="369"/>
      <c r="EC2" s="369"/>
      <c r="ED2" s="369"/>
      <c r="EE2" s="369"/>
      <c r="EF2" s="369"/>
      <c r="EG2" s="369"/>
      <c r="EH2" s="369"/>
      <c r="EI2" s="369"/>
      <c r="EJ2" s="369"/>
      <c r="EK2" s="369"/>
      <c r="EL2" s="369"/>
      <c r="EM2" s="369"/>
      <c r="EN2" s="369"/>
      <c r="EO2" s="369"/>
      <c r="EP2" s="369"/>
      <c r="EQ2" s="369"/>
      <c r="ER2" s="369"/>
      <c r="ES2" s="369"/>
      <c r="ET2" s="369"/>
      <c r="EU2" s="369"/>
      <c r="EV2" s="369"/>
      <c r="EW2" s="369"/>
      <c r="EX2" s="369"/>
      <c r="EY2" s="369"/>
      <c r="EZ2" s="369"/>
      <c r="FA2" s="369"/>
      <c r="FB2" s="369"/>
      <c r="FC2" s="369"/>
      <c r="FD2" s="369"/>
      <c r="FE2" s="369"/>
      <c r="FF2" s="369"/>
      <c r="FG2" s="369"/>
      <c r="FH2" s="369"/>
      <c r="FI2" s="369"/>
      <c r="FJ2" s="369"/>
      <c r="FK2" s="369"/>
      <c r="FL2" s="369"/>
      <c r="FM2" s="369"/>
      <c r="FN2" s="369"/>
      <c r="FO2" s="369"/>
      <c r="FP2" s="369"/>
      <c r="FQ2" s="369"/>
      <c r="FR2" s="369"/>
      <c r="FS2" s="369"/>
      <c r="FT2" s="369"/>
      <c r="FU2" s="369"/>
      <c r="FV2" s="369"/>
      <c r="FW2" s="369"/>
      <c r="FX2" s="369"/>
      <c r="FY2" s="369"/>
      <c r="FZ2" s="369"/>
      <c r="GA2" s="369"/>
      <c r="GB2" s="369"/>
      <c r="GC2" s="369"/>
      <c r="GD2" s="369"/>
      <c r="GE2" s="369"/>
      <c r="GF2" s="369"/>
      <c r="GG2" s="369"/>
      <c r="GH2" s="369"/>
      <c r="GI2" s="369"/>
      <c r="GJ2" s="369"/>
      <c r="GK2" s="369"/>
      <c r="GL2" s="369"/>
      <c r="GM2" s="369"/>
      <c r="GN2" s="369"/>
      <c r="GO2" s="369"/>
      <c r="GP2" s="369"/>
      <c r="GQ2" s="369"/>
      <c r="GR2" s="369"/>
      <c r="GS2" s="369"/>
      <c r="GT2" s="369"/>
      <c r="GU2" s="369"/>
      <c r="GV2" s="369"/>
      <c r="GW2" s="369"/>
      <c r="GX2" s="369"/>
      <c r="GY2" s="369"/>
      <c r="GZ2" s="369"/>
      <c r="HA2" s="369"/>
      <c r="HB2" s="369"/>
      <c r="HC2" s="369"/>
      <c r="HD2" s="369"/>
      <c r="HE2" s="369"/>
      <c r="HF2" s="369"/>
      <c r="HG2" s="369"/>
      <c r="HH2" s="369"/>
      <c r="HI2" s="369"/>
      <c r="HJ2" s="369"/>
      <c r="HK2" s="369"/>
      <c r="HL2" s="369"/>
      <c r="HM2" s="369"/>
      <c r="HN2" s="369"/>
      <c r="HO2" s="369"/>
      <c r="HP2" s="369"/>
      <c r="HQ2" s="369"/>
      <c r="HR2" s="369"/>
    </row>
    <row r="3" spans="1:226" ht="14.1" customHeight="1" thickBot="1" x14ac:dyDescent="0.3">
      <c r="A3" s="372"/>
      <c r="B3" s="373" t="s">
        <v>266</v>
      </c>
      <c r="C3" s="374"/>
      <c r="D3" s="375"/>
      <c r="E3" s="375"/>
      <c r="F3" s="375"/>
      <c r="G3" s="375"/>
      <c r="H3" s="376"/>
      <c r="I3" s="377"/>
      <c r="J3" s="374"/>
      <c r="K3" s="376"/>
      <c r="L3" s="376"/>
      <c r="M3" s="378"/>
    </row>
    <row r="4" spans="1:226" ht="14.1" customHeight="1" x14ac:dyDescent="0.25">
      <c r="A4" s="448">
        <v>1</v>
      </c>
      <c r="B4" s="383" t="s">
        <v>267</v>
      </c>
      <c r="C4" s="449" t="s">
        <v>12</v>
      </c>
      <c r="D4" s="450"/>
      <c r="E4" s="450"/>
      <c r="F4" s="450"/>
      <c r="G4" s="450"/>
      <c r="H4" s="421">
        <f xml:space="preserve"> SUM(C4:G4)</f>
        <v>0</v>
      </c>
      <c r="I4" s="422">
        <f>ROUND(H4*17.5,2)</f>
        <v>0</v>
      </c>
      <c r="J4" s="449"/>
      <c r="K4" s="451">
        <f xml:space="preserve"> SUM(J4:J4)</f>
        <v>0</v>
      </c>
      <c r="L4" s="452">
        <f>ROUND(K4*35,2)</f>
        <v>0</v>
      </c>
      <c r="M4" s="453">
        <f>+I4+L4</f>
        <v>0</v>
      </c>
    </row>
    <row r="5" spans="1:226" ht="14.1" customHeight="1" thickBot="1" x14ac:dyDescent="0.3">
      <c r="A5" s="454">
        <v>2</v>
      </c>
      <c r="B5" s="455" t="s">
        <v>268</v>
      </c>
      <c r="C5" s="445"/>
      <c r="D5" s="424"/>
      <c r="E5" s="424"/>
      <c r="F5" s="424"/>
      <c r="G5" s="424"/>
      <c r="H5" s="443">
        <f xml:space="preserve"> SUM(C5:G5)</f>
        <v>0</v>
      </c>
      <c r="I5" s="444">
        <f t="shared" ref="I5:I21" si="0">ROUND(H5*17.5,2)</f>
        <v>0</v>
      </c>
      <c r="J5" s="445"/>
      <c r="K5" s="446">
        <f xml:space="preserve"> SUM(J5:J5)</f>
        <v>0</v>
      </c>
      <c r="L5" s="444">
        <f t="shared" ref="L5:L25" si="1">ROUND(K5*35,2)</f>
        <v>0</v>
      </c>
      <c r="M5" s="447">
        <f>+I5+L5</f>
        <v>0</v>
      </c>
    </row>
    <row r="6" spans="1:226" ht="14.1" customHeight="1" thickBot="1" x14ac:dyDescent="0.3">
      <c r="A6" s="389"/>
      <c r="B6" s="390"/>
      <c r="C6" s="391"/>
      <c r="D6" s="392"/>
      <c r="E6" s="392"/>
      <c r="F6" s="392"/>
      <c r="G6" s="392"/>
      <c r="H6" s="393">
        <f>SUM(H4:H5)</f>
        <v>0</v>
      </c>
      <c r="I6" s="394">
        <f>SUM(I4:I5)</f>
        <v>0</v>
      </c>
      <c r="J6" s="391"/>
      <c r="K6" s="393">
        <f>SUM(K4:K5)</f>
        <v>0</v>
      </c>
      <c r="L6" s="395">
        <f>SUM(L4:L5)</f>
        <v>0</v>
      </c>
      <c r="M6" s="394">
        <f>SUM(M4:M5)</f>
        <v>0</v>
      </c>
    </row>
    <row r="7" spans="1:226" ht="14.1" customHeight="1" thickBot="1" x14ac:dyDescent="0.3">
      <c r="A7" s="396"/>
      <c r="B7" s="397" t="s">
        <v>269</v>
      </c>
      <c r="C7" s="398"/>
      <c r="D7" s="375"/>
      <c r="E7" s="375"/>
      <c r="F7" s="375"/>
      <c r="G7" s="375"/>
      <c r="H7" s="376"/>
      <c r="I7" s="377"/>
      <c r="J7" s="398"/>
      <c r="K7" s="376"/>
      <c r="L7" s="376"/>
      <c r="M7" s="378"/>
    </row>
    <row r="8" spans="1:226" ht="14.1" customHeight="1" x14ac:dyDescent="0.25">
      <c r="A8" s="379">
        <v>3</v>
      </c>
      <c r="B8" s="399" t="s">
        <v>270</v>
      </c>
      <c r="C8" s="384"/>
      <c r="D8" s="349"/>
      <c r="E8" s="349"/>
      <c r="F8" s="349"/>
      <c r="G8" s="349"/>
      <c r="H8" s="381">
        <f t="shared" ref="H8:H25" si="2" xml:space="preserve"> SUM(C8:G8)</f>
        <v>0</v>
      </c>
      <c r="I8" s="382">
        <f t="shared" si="0"/>
        <v>0</v>
      </c>
      <c r="J8" s="384"/>
      <c r="K8" s="386">
        <f t="shared" ref="K8:K25" si="3" xml:space="preserve"> SUM(J8:J8)</f>
        <v>0</v>
      </c>
      <c r="L8" s="382">
        <f t="shared" si="1"/>
        <v>0</v>
      </c>
      <c r="M8" s="388">
        <f t="shared" ref="M8:M25" si="4">+I8+L8</f>
        <v>0</v>
      </c>
    </row>
    <row r="9" spans="1:226" ht="14.1" customHeight="1" x14ac:dyDescent="0.25">
      <c r="A9" s="379">
        <v>4</v>
      </c>
      <c r="B9" s="399" t="s">
        <v>271</v>
      </c>
      <c r="C9" s="384"/>
      <c r="D9" s="349"/>
      <c r="E9" s="349"/>
      <c r="F9" s="349"/>
      <c r="G9" s="349"/>
      <c r="H9" s="381">
        <f t="shared" si="2"/>
        <v>0</v>
      </c>
      <c r="I9" s="382">
        <f t="shared" si="0"/>
        <v>0</v>
      </c>
      <c r="J9" s="384"/>
      <c r="K9" s="386">
        <f t="shared" si="3"/>
        <v>0</v>
      </c>
      <c r="L9" s="382">
        <f t="shared" si="1"/>
        <v>0</v>
      </c>
      <c r="M9" s="388">
        <f t="shared" si="4"/>
        <v>0</v>
      </c>
    </row>
    <row r="10" spans="1:226" ht="14.1" customHeight="1" x14ac:dyDescent="0.25">
      <c r="A10" s="379">
        <v>5</v>
      </c>
      <c r="B10" s="399" t="s">
        <v>272</v>
      </c>
      <c r="C10" s="384"/>
      <c r="D10" s="349"/>
      <c r="E10" s="349"/>
      <c r="F10" s="349"/>
      <c r="G10" s="349"/>
      <c r="H10" s="381">
        <f t="shared" si="2"/>
        <v>0</v>
      </c>
      <c r="I10" s="382">
        <f t="shared" si="0"/>
        <v>0</v>
      </c>
      <c r="J10" s="384"/>
      <c r="K10" s="386">
        <f t="shared" si="3"/>
        <v>0</v>
      </c>
      <c r="L10" s="382">
        <f t="shared" si="1"/>
        <v>0</v>
      </c>
      <c r="M10" s="388">
        <f t="shared" si="4"/>
        <v>0</v>
      </c>
    </row>
    <row r="11" spans="1:226" ht="14.1" customHeight="1" x14ac:dyDescent="0.25">
      <c r="A11" s="379">
        <v>6</v>
      </c>
      <c r="B11" s="399" t="s">
        <v>273</v>
      </c>
      <c r="C11" s="384">
        <v>3</v>
      </c>
      <c r="D11" s="349"/>
      <c r="E11" s="349"/>
      <c r="F11" s="349"/>
      <c r="G11" s="349"/>
      <c r="H11" s="381">
        <f t="shared" si="2"/>
        <v>3</v>
      </c>
      <c r="I11" s="382">
        <f t="shared" si="0"/>
        <v>52.5</v>
      </c>
      <c r="J11" s="384"/>
      <c r="K11" s="386">
        <f t="shared" si="3"/>
        <v>0</v>
      </c>
      <c r="L11" s="382">
        <f t="shared" si="1"/>
        <v>0</v>
      </c>
      <c r="M11" s="388">
        <f t="shared" si="4"/>
        <v>52.5</v>
      </c>
    </row>
    <row r="12" spans="1:226" ht="14.1" customHeight="1" x14ac:dyDescent="0.25">
      <c r="A12" s="379">
        <v>7</v>
      </c>
      <c r="B12" s="399" t="s">
        <v>274</v>
      </c>
      <c r="C12" s="384"/>
      <c r="D12" s="349"/>
      <c r="E12" s="349"/>
      <c r="F12" s="349"/>
      <c r="G12" s="349"/>
      <c r="H12" s="381">
        <f t="shared" si="2"/>
        <v>0</v>
      </c>
      <c r="I12" s="382">
        <f t="shared" si="0"/>
        <v>0</v>
      </c>
      <c r="J12" s="384"/>
      <c r="K12" s="386">
        <f t="shared" si="3"/>
        <v>0</v>
      </c>
      <c r="L12" s="382">
        <f t="shared" si="1"/>
        <v>0</v>
      </c>
      <c r="M12" s="388">
        <f t="shared" si="4"/>
        <v>0</v>
      </c>
    </row>
    <row r="13" spans="1:226" ht="14.1" customHeight="1" x14ac:dyDescent="0.25">
      <c r="A13" s="379">
        <v>8</v>
      </c>
      <c r="B13" s="399" t="s">
        <v>275</v>
      </c>
      <c r="C13" s="384"/>
      <c r="D13" s="349"/>
      <c r="E13" s="349"/>
      <c r="F13" s="349"/>
      <c r="G13" s="349"/>
      <c r="H13" s="381">
        <f t="shared" si="2"/>
        <v>0</v>
      </c>
      <c r="I13" s="382">
        <f t="shared" si="0"/>
        <v>0</v>
      </c>
      <c r="J13" s="384"/>
      <c r="K13" s="386">
        <f t="shared" si="3"/>
        <v>0</v>
      </c>
      <c r="L13" s="382">
        <f t="shared" si="1"/>
        <v>0</v>
      </c>
      <c r="M13" s="388">
        <f t="shared" si="4"/>
        <v>0</v>
      </c>
    </row>
    <row r="14" spans="1:226" ht="14.1" customHeight="1" x14ac:dyDescent="0.25">
      <c r="A14" s="379">
        <v>9</v>
      </c>
      <c r="B14" s="399" t="s">
        <v>276</v>
      </c>
      <c r="C14" s="384"/>
      <c r="D14" s="349"/>
      <c r="E14" s="349"/>
      <c r="F14" s="349"/>
      <c r="G14" s="349"/>
      <c r="H14" s="381">
        <f t="shared" si="2"/>
        <v>0</v>
      </c>
      <c r="I14" s="382">
        <f t="shared" si="0"/>
        <v>0</v>
      </c>
      <c r="J14" s="384"/>
      <c r="K14" s="386">
        <f t="shared" si="3"/>
        <v>0</v>
      </c>
      <c r="L14" s="382">
        <f t="shared" si="1"/>
        <v>0</v>
      </c>
      <c r="M14" s="388">
        <f t="shared" si="4"/>
        <v>0</v>
      </c>
    </row>
    <row r="15" spans="1:226" ht="14.1" customHeight="1" x14ac:dyDescent="0.25">
      <c r="A15" s="379">
        <v>10</v>
      </c>
      <c r="B15" s="399" t="s">
        <v>277</v>
      </c>
      <c r="C15" s="384"/>
      <c r="D15" s="349"/>
      <c r="E15" s="349">
        <v>3</v>
      </c>
      <c r="F15" s="349"/>
      <c r="G15" s="349"/>
      <c r="H15" s="381">
        <f t="shared" si="2"/>
        <v>3</v>
      </c>
      <c r="I15" s="382">
        <f t="shared" si="0"/>
        <v>52.5</v>
      </c>
      <c r="J15" s="539" t="s">
        <v>12</v>
      </c>
      <c r="K15" s="386">
        <f t="shared" si="3"/>
        <v>0</v>
      </c>
      <c r="L15" s="382">
        <f t="shared" si="1"/>
        <v>0</v>
      </c>
      <c r="M15" s="388">
        <f t="shared" si="4"/>
        <v>52.5</v>
      </c>
    </row>
    <row r="16" spans="1:226" ht="14.1" customHeight="1" x14ac:dyDescent="0.25">
      <c r="A16" s="379">
        <v>11</v>
      </c>
      <c r="B16" s="399" t="s">
        <v>278</v>
      </c>
      <c r="C16" s="384"/>
      <c r="D16" s="349"/>
      <c r="E16" s="349"/>
      <c r="F16" s="349"/>
      <c r="G16" s="349"/>
      <c r="H16" s="381">
        <f t="shared" si="2"/>
        <v>0</v>
      </c>
      <c r="I16" s="382">
        <f t="shared" si="0"/>
        <v>0</v>
      </c>
      <c r="J16" s="539"/>
      <c r="K16" s="386">
        <f t="shared" si="3"/>
        <v>0</v>
      </c>
      <c r="L16" s="382">
        <f t="shared" si="1"/>
        <v>0</v>
      </c>
      <c r="M16" s="388">
        <f t="shared" si="4"/>
        <v>0</v>
      </c>
    </row>
    <row r="17" spans="1:17" ht="14.1" customHeight="1" x14ac:dyDescent="0.25">
      <c r="A17" s="379">
        <v>12</v>
      </c>
      <c r="B17" s="399" t="s">
        <v>279</v>
      </c>
      <c r="C17" s="384"/>
      <c r="D17" s="349"/>
      <c r="E17" s="349"/>
      <c r="F17" s="349"/>
      <c r="G17" s="349"/>
      <c r="H17" s="381">
        <f t="shared" si="2"/>
        <v>0</v>
      </c>
      <c r="I17" s="382">
        <f t="shared" si="0"/>
        <v>0</v>
      </c>
      <c r="J17" s="539"/>
      <c r="K17" s="386">
        <f t="shared" si="3"/>
        <v>0</v>
      </c>
      <c r="L17" s="382">
        <f t="shared" si="1"/>
        <v>0</v>
      </c>
      <c r="M17" s="388">
        <f t="shared" si="4"/>
        <v>0</v>
      </c>
    </row>
    <row r="18" spans="1:17" ht="14.1" customHeight="1" x14ac:dyDescent="0.25">
      <c r="A18" s="379">
        <v>13</v>
      </c>
      <c r="B18" s="399" t="s">
        <v>280</v>
      </c>
      <c r="C18" s="384"/>
      <c r="D18" s="349"/>
      <c r="E18" s="349"/>
      <c r="F18" s="349"/>
      <c r="G18" s="349"/>
      <c r="H18" s="381">
        <f t="shared" si="2"/>
        <v>0</v>
      </c>
      <c r="I18" s="382">
        <f>ROUND(H18*17.5,2)</f>
        <v>0</v>
      </c>
      <c r="J18" s="539"/>
      <c r="K18" s="386">
        <f t="shared" si="3"/>
        <v>0</v>
      </c>
      <c r="L18" s="382">
        <f t="shared" si="1"/>
        <v>0</v>
      </c>
      <c r="M18" s="388">
        <f t="shared" si="4"/>
        <v>0</v>
      </c>
    </row>
    <row r="19" spans="1:17" ht="14.1" customHeight="1" x14ac:dyDescent="0.25">
      <c r="A19" s="379">
        <v>14</v>
      </c>
      <c r="B19" s="399" t="s">
        <v>281</v>
      </c>
      <c r="C19" s="384"/>
      <c r="D19" s="349"/>
      <c r="E19" s="349"/>
      <c r="F19" s="349"/>
      <c r="G19" s="349"/>
      <c r="H19" s="381">
        <f t="shared" si="2"/>
        <v>0</v>
      </c>
      <c r="I19" s="382">
        <f t="shared" si="0"/>
        <v>0</v>
      </c>
      <c r="J19" s="539"/>
      <c r="K19" s="386">
        <f t="shared" si="3"/>
        <v>0</v>
      </c>
      <c r="L19" s="382">
        <f t="shared" si="1"/>
        <v>0</v>
      </c>
      <c r="M19" s="388">
        <f t="shared" si="4"/>
        <v>0</v>
      </c>
    </row>
    <row r="20" spans="1:17" ht="14.1" customHeight="1" x14ac:dyDescent="0.25">
      <c r="A20" s="379">
        <v>15</v>
      </c>
      <c r="B20" s="399" t="s">
        <v>282</v>
      </c>
      <c r="C20" s="384"/>
      <c r="D20" s="349"/>
      <c r="E20" s="349"/>
      <c r="F20" s="349"/>
      <c r="G20" s="349"/>
      <c r="H20" s="381">
        <f t="shared" si="2"/>
        <v>0</v>
      </c>
      <c r="I20" s="382">
        <f t="shared" si="0"/>
        <v>0</v>
      </c>
      <c r="J20" s="539" t="s">
        <v>12</v>
      </c>
      <c r="K20" s="386">
        <f t="shared" si="3"/>
        <v>0</v>
      </c>
      <c r="L20" s="382">
        <f t="shared" si="1"/>
        <v>0</v>
      </c>
      <c r="M20" s="388">
        <f t="shared" si="4"/>
        <v>0</v>
      </c>
    </row>
    <row r="21" spans="1:17" ht="14.1" customHeight="1" x14ac:dyDescent="0.25">
      <c r="A21" s="379">
        <v>16</v>
      </c>
      <c r="B21" s="399" t="s">
        <v>283</v>
      </c>
      <c r="C21" s="384"/>
      <c r="D21" s="349"/>
      <c r="E21" s="349"/>
      <c r="F21" s="349"/>
      <c r="G21" s="349">
        <v>5</v>
      </c>
      <c r="H21" s="381">
        <f t="shared" si="2"/>
        <v>5</v>
      </c>
      <c r="I21" s="382">
        <f t="shared" si="0"/>
        <v>87.5</v>
      </c>
      <c r="J21" s="539"/>
      <c r="K21" s="386">
        <f t="shared" si="3"/>
        <v>0</v>
      </c>
      <c r="L21" s="382">
        <f t="shared" si="1"/>
        <v>0</v>
      </c>
      <c r="M21" s="388">
        <f t="shared" si="4"/>
        <v>87.5</v>
      </c>
    </row>
    <row r="22" spans="1:17" x14ac:dyDescent="0.25">
      <c r="A22" s="379">
        <v>18</v>
      </c>
      <c r="B22" s="399" t="s">
        <v>284</v>
      </c>
      <c r="C22" s="384"/>
      <c r="D22" s="349">
        <v>5</v>
      </c>
      <c r="E22" s="349"/>
      <c r="F22" s="349"/>
      <c r="G22" s="349"/>
      <c r="H22" s="381">
        <f t="shared" si="2"/>
        <v>5</v>
      </c>
      <c r="I22" s="382">
        <f>ROUND(H22*17.5,2)</f>
        <v>87.5</v>
      </c>
      <c r="J22" s="384"/>
      <c r="K22" s="386">
        <f t="shared" si="3"/>
        <v>0</v>
      </c>
      <c r="L22" s="382">
        <f>ROUND(K22*35,2)</f>
        <v>0</v>
      </c>
      <c r="M22" s="388">
        <f t="shared" si="4"/>
        <v>87.5</v>
      </c>
      <c r="O22" s="402"/>
      <c r="P22" s="402"/>
    </row>
    <row r="23" spans="1:17" ht="14.1" customHeight="1" x14ac:dyDescent="0.25">
      <c r="A23" s="379">
        <v>21</v>
      </c>
      <c r="B23" s="401" t="s">
        <v>267</v>
      </c>
      <c r="C23" s="440"/>
      <c r="D23" s="416"/>
      <c r="E23" s="416"/>
      <c r="F23" s="416"/>
      <c r="G23" s="349"/>
      <c r="H23" s="381">
        <f t="shared" si="2"/>
        <v>0</v>
      </c>
      <c r="I23" s="382">
        <f t="shared" ref="I23:I24" si="5">ROUND(H23*17.5,2)</f>
        <v>0</v>
      </c>
      <c r="J23" s="417"/>
      <c r="K23" s="386">
        <f t="shared" si="3"/>
        <v>0</v>
      </c>
      <c r="L23" s="382">
        <f t="shared" ref="L23" si="6">ROUND(K23*35,2)</f>
        <v>0</v>
      </c>
      <c r="M23" s="388">
        <f t="shared" ref="M23" si="7">+I23+L23</f>
        <v>0</v>
      </c>
      <c r="O23" s="336" t="s">
        <v>261</v>
      </c>
      <c r="Q23" s="403"/>
    </row>
    <row r="24" spans="1:17" ht="14.1" customHeight="1" x14ac:dyDescent="0.25">
      <c r="A24" s="379">
        <v>22</v>
      </c>
      <c r="B24" s="401" t="s">
        <v>285</v>
      </c>
      <c r="C24" s="440"/>
      <c r="D24" s="416"/>
      <c r="E24" s="416"/>
      <c r="F24" s="416">
        <v>3</v>
      </c>
      <c r="G24" s="349"/>
      <c r="H24" s="381">
        <f t="shared" si="2"/>
        <v>3</v>
      </c>
      <c r="I24" s="382">
        <f t="shared" si="5"/>
        <v>52.5</v>
      </c>
      <c r="J24" s="417"/>
      <c r="K24" s="386">
        <f t="shared" si="3"/>
        <v>0</v>
      </c>
      <c r="L24" s="382">
        <f t="shared" si="1"/>
        <v>0</v>
      </c>
      <c r="M24" s="431">
        <f t="shared" si="4"/>
        <v>52.5</v>
      </c>
      <c r="N24" s="335"/>
      <c r="P24" s="335"/>
      <c r="Q24" s="403"/>
    </row>
    <row r="25" spans="1:17" ht="14.1" customHeight="1" thickBot="1" x14ac:dyDescent="0.3">
      <c r="A25" s="379">
        <v>23</v>
      </c>
      <c r="B25" s="441" t="s">
        <v>286</v>
      </c>
      <c r="C25" s="442"/>
      <c r="D25" s="424"/>
      <c r="E25" s="424"/>
      <c r="F25" s="424"/>
      <c r="G25" s="424"/>
      <c r="H25" s="443">
        <f t="shared" si="2"/>
        <v>0</v>
      </c>
      <c r="I25" s="444">
        <f t="shared" ref="I25" si="8">ROUND(H25*17.5,2)</f>
        <v>0</v>
      </c>
      <c r="J25" s="445"/>
      <c r="K25" s="386">
        <f t="shared" si="3"/>
        <v>0</v>
      </c>
      <c r="L25" s="382">
        <f t="shared" si="1"/>
        <v>0</v>
      </c>
      <c r="M25" s="447">
        <f t="shared" si="4"/>
        <v>0</v>
      </c>
      <c r="N25" s="335"/>
      <c r="P25" s="335"/>
      <c r="Q25" s="403"/>
    </row>
    <row r="26" spans="1:17" ht="14.1" customHeight="1" thickBot="1" x14ac:dyDescent="0.3">
      <c r="A26" s="396"/>
      <c r="B26" s="390"/>
      <c r="C26" s="404"/>
      <c r="D26" s="392"/>
      <c r="E26" s="392"/>
      <c r="F26" s="392"/>
      <c r="G26" s="392"/>
      <c r="H26" s="535">
        <f>SUM(H8:H22)</f>
        <v>16</v>
      </c>
      <c r="I26" s="536">
        <f>SUM(I8:I22)</f>
        <v>280</v>
      </c>
      <c r="J26" s="391">
        <f>SUM(J4:J25)</f>
        <v>0</v>
      </c>
      <c r="K26" s="535">
        <f>SUM(K8:K25)</f>
        <v>0</v>
      </c>
      <c r="L26" s="536">
        <f>SUM(L8:L25)</f>
        <v>0</v>
      </c>
      <c r="M26" s="394">
        <f>SUM(M8:M22)</f>
        <v>280</v>
      </c>
      <c r="N26" s="335"/>
      <c r="P26" s="335"/>
      <c r="Q26" s="403"/>
    </row>
    <row r="27" spans="1:17" x14ac:dyDescent="0.25">
      <c r="C27" s="392"/>
      <c r="D27" s="392"/>
      <c r="E27" s="392"/>
      <c r="F27" s="392"/>
      <c r="G27" s="392"/>
      <c r="H27" s="392"/>
      <c r="I27" s="392"/>
      <c r="J27" s="392"/>
      <c r="K27" s="392"/>
      <c r="L27" s="392"/>
      <c r="M27" s="392"/>
    </row>
    <row r="28" spans="1:17" x14ac:dyDescent="0.25">
      <c r="B28" s="437" t="s">
        <v>12</v>
      </c>
      <c r="D28" s="392"/>
      <c r="E28" s="392"/>
      <c r="F28" s="392"/>
      <c r="G28" s="392"/>
      <c r="H28" s="420"/>
      <c r="I28" s="420"/>
      <c r="K28" s="420"/>
      <c r="L28" s="420"/>
    </row>
    <row r="29" spans="1:17" ht="12.75" x14ac:dyDescent="0.2">
      <c r="A29" s="338"/>
      <c r="B29" s="338"/>
      <c r="C29" s="338"/>
      <c r="D29" s="392"/>
      <c r="E29" s="392"/>
      <c r="F29" s="392"/>
      <c r="G29" s="392"/>
      <c r="H29" s="420"/>
      <c r="I29" s="420"/>
      <c r="K29" s="420"/>
      <c r="L29" s="420"/>
    </row>
    <row r="30" spans="1:17" ht="12.75" x14ac:dyDescent="0.2">
      <c r="A30" s="338"/>
      <c r="B30" s="338"/>
      <c r="C30" s="338"/>
      <c r="D30" s="392"/>
      <c r="E30" s="392"/>
      <c r="F30" s="392"/>
      <c r="G30" s="392"/>
      <c r="H30" s="420"/>
      <c r="I30" s="420"/>
      <c r="K30" s="420"/>
      <c r="L30" s="420"/>
    </row>
    <row r="31" spans="1:17" ht="12.75" x14ac:dyDescent="0.2">
      <c r="A31" s="338"/>
      <c r="B31" s="338"/>
      <c r="C31" s="338"/>
      <c r="D31" s="392"/>
      <c r="E31" s="392"/>
      <c r="F31" s="392"/>
      <c r="G31" s="392"/>
      <c r="H31" s="420"/>
      <c r="I31" s="420"/>
      <c r="K31" s="420"/>
      <c r="L31" s="420"/>
    </row>
    <row r="32" spans="1:17" ht="12.75" x14ac:dyDescent="0.2">
      <c r="A32" s="338"/>
      <c r="B32" s="338"/>
      <c r="C32" s="338"/>
      <c r="D32" s="392"/>
      <c r="E32" s="392"/>
      <c r="F32" s="392"/>
      <c r="G32" s="392"/>
      <c r="H32" s="420"/>
      <c r="I32" s="420"/>
      <c r="K32" s="420"/>
      <c r="L32" s="420"/>
    </row>
    <row r="33" spans="1:16" ht="12.75" x14ac:dyDescent="0.2">
      <c r="A33" s="338"/>
      <c r="B33" s="338"/>
      <c r="C33" s="338"/>
      <c r="D33" s="392"/>
      <c r="E33" s="392"/>
      <c r="F33" s="392"/>
      <c r="G33" s="392"/>
      <c r="H33" s="420"/>
      <c r="I33" s="420"/>
      <c r="K33" s="420"/>
      <c r="L33" s="420"/>
    </row>
    <row r="34" spans="1:16" ht="12.75" x14ac:dyDescent="0.2">
      <c r="A34" s="338"/>
      <c r="B34" s="338"/>
      <c r="C34" s="338"/>
      <c r="D34" s="392"/>
      <c r="E34" s="392"/>
      <c r="F34" s="392"/>
      <c r="G34" s="392"/>
      <c r="H34" s="420"/>
      <c r="I34" s="420"/>
      <c r="K34" s="420"/>
      <c r="L34" s="420"/>
    </row>
    <row r="35" spans="1:16" ht="12.75" x14ac:dyDescent="0.2">
      <c r="A35" s="338"/>
      <c r="B35" s="338"/>
      <c r="C35" s="338"/>
      <c r="D35" s="392"/>
      <c r="E35" s="392"/>
      <c r="F35" s="392"/>
      <c r="G35" s="392"/>
      <c r="H35" s="420"/>
      <c r="I35" s="420"/>
      <c r="K35" s="420"/>
      <c r="L35" s="420"/>
    </row>
    <row r="36" spans="1:16" ht="12.75" x14ac:dyDescent="0.2">
      <c r="A36" s="338"/>
      <c r="B36" s="338"/>
      <c r="C36" s="338"/>
      <c r="D36" s="392"/>
      <c r="E36" s="392"/>
      <c r="F36" s="392"/>
      <c r="G36" s="392"/>
      <c r="H36" s="420"/>
      <c r="I36" s="420"/>
      <c r="K36" s="420"/>
      <c r="L36" s="420"/>
    </row>
    <row r="37" spans="1:16" ht="12.75" x14ac:dyDescent="0.2">
      <c r="A37" s="338"/>
      <c r="B37" s="338"/>
      <c r="C37" s="338"/>
      <c r="D37" s="392"/>
      <c r="E37" s="392"/>
      <c r="F37" s="392"/>
      <c r="G37" s="392"/>
      <c r="H37" s="420"/>
      <c r="I37" s="420"/>
      <c r="K37" s="420"/>
      <c r="L37" s="420"/>
    </row>
    <row r="38" spans="1:16" ht="12.75" x14ac:dyDescent="0.2">
      <c r="A38" s="338"/>
      <c r="B38" s="338"/>
      <c r="C38" s="338"/>
      <c r="D38" s="392"/>
      <c r="E38" s="392"/>
      <c r="F38" s="392"/>
      <c r="G38" s="392"/>
      <c r="H38" s="420"/>
      <c r="I38" s="420"/>
      <c r="K38" s="420"/>
      <c r="L38" s="420"/>
    </row>
    <row r="39" spans="1:16" ht="12.75" x14ac:dyDescent="0.2">
      <c r="A39" s="338"/>
      <c r="B39" s="338"/>
      <c r="C39" s="338"/>
      <c r="D39" s="392"/>
      <c r="E39" s="392"/>
      <c r="F39" s="392"/>
      <c r="G39" s="392"/>
      <c r="H39" s="420"/>
      <c r="I39" s="420"/>
      <c r="K39" s="420"/>
      <c r="L39" s="420"/>
    </row>
    <row r="40" spans="1:16" ht="12.75" x14ac:dyDescent="0.2">
      <c r="A40" s="338"/>
      <c r="B40" s="338"/>
      <c r="C40" s="338"/>
      <c r="D40" s="392"/>
      <c r="E40" s="392"/>
      <c r="F40" s="392"/>
      <c r="G40" s="392"/>
      <c r="H40" s="420"/>
      <c r="I40" s="420"/>
      <c r="K40" s="420"/>
      <c r="L40" s="420"/>
    </row>
    <row r="41" spans="1:16" ht="12.75" x14ac:dyDescent="0.2">
      <c r="A41" s="338"/>
      <c r="B41" s="338"/>
      <c r="C41" s="338"/>
      <c r="D41" s="392"/>
      <c r="E41" s="392"/>
      <c r="F41" s="392"/>
      <c r="G41" s="392"/>
      <c r="H41" s="420"/>
      <c r="I41" s="420"/>
      <c r="K41" s="420"/>
      <c r="L41" s="420"/>
    </row>
    <row r="42" spans="1:16" ht="12.75" x14ac:dyDescent="0.2">
      <c r="A42" s="338"/>
      <c r="B42" s="338"/>
      <c r="C42" s="338"/>
      <c r="D42" s="392"/>
      <c r="E42" s="392"/>
      <c r="F42" s="392"/>
      <c r="G42" s="392"/>
      <c r="H42" s="420"/>
      <c r="I42" s="420"/>
      <c r="K42" s="420"/>
      <c r="L42" s="420"/>
    </row>
    <row r="43" spans="1:16" ht="12.75" x14ac:dyDescent="0.2">
      <c r="A43" s="338"/>
      <c r="B43" s="338"/>
      <c r="C43" s="338"/>
      <c r="D43" s="392"/>
      <c r="E43" s="392"/>
      <c r="F43" s="392"/>
      <c r="G43" s="392"/>
      <c r="H43" s="420"/>
      <c r="I43" s="420"/>
      <c r="K43" s="420"/>
      <c r="L43" s="420"/>
    </row>
    <row r="44" spans="1:16" ht="12.75" x14ac:dyDescent="0.2">
      <c r="A44" s="338"/>
      <c r="B44" s="338"/>
      <c r="C44" s="338"/>
      <c r="D44" s="392"/>
      <c r="E44" s="392"/>
      <c r="F44" s="392"/>
      <c r="G44" s="392"/>
      <c r="H44" s="420"/>
      <c r="I44" s="420"/>
      <c r="K44" s="420"/>
      <c r="L44" s="420"/>
    </row>
    <row r="45" spans="1:16" ht="12.75" x14ac:dyDescent="0.2">
      <c r="A45" s="338"/>
      <c r="B45" s="338"/>
      <c r="C45" s="338"/>
      <c r="D45" s="392"/>
      <c r="E45" s="392"/>
      <c r="F45" s="392"/>
      <c r="G45" s="392"/>
      <c r="H45" s="420"/>
      <c r="I45" s="420"/>
      <c r="K45" s="420"/>
      <c r="L45" s="420"/>
      <c r="M45" s="338"/>
      <c r="O45" s="338"/>
      <c r="P45" s="338"/>
    </row>
    <row r="46" spans="1:16" ht="12.75" x14ac:dyDescent="0.2">
      <c r="A46" s="338"/>
      <c r="B46" s="338"/>
      <c r="C46" s="338"/>
      <c r="D46" s="392"/>
      <c r="E46" s="392"/>
      <c r="F46" s="392"/>
      <c r="G46" s="392"/>
      <c r="H46" s="420"/>
      <c r="I46" s="420"/>
      <c r="K46" s="420"/>
      <c r="L46" s="420"/>
      <c r="M46" s="338"/>
      <c r="O46" s="338"/>
      <c r="P46" s="338"/>
    </row>
    <row r="47" spans="1:16" ht="12.75" x14ac:dyDescent="0.2">
      <c r="A47" s="338"/>
      <c r="B47" s="338"/>
      <c r="C47" s="338"/>
      <c r="D47" s="392"/>
      <c r="E47" s="392"/>
      <c r="F47" s="392"/>
      <c r="G47" s="392"/>
      <c r="H47" s="420"/>
      <c r="I47" s="420"/>
      <c r="K47" s="420"/>
      <c r="L47" s="420"/>
      <c r="M47" s="338"/>
      <c r="O47" s="338"/>
      <c r="P47" s="338"/>
    </row>
    <row r="48" spans="1:16" ht="12.75" x14ac:dyDescent="0.2">
      <c r="A48" s="338"/>
      <c r="B48" s="338"/>
      <c r="C48" s="338"/>
      <c r="D48" s="392"/>
      <c r="E48" s="392"/>
      <c r="F48" s="392"/>
      <c r="G48" s="392"/>
      <c r="H48" s="420"/>
      <c r="I48" s="420"/>
      <c r="K48" s="420"/>
      <c r="L48" s="420"/>
      <c r="M48" s="338"/>
      <c r="O48" s="338"/>
      <c r="P48" s="338"/>
    </row>
    <row r="49" spans="1:16" ht="12.75" x14ac:dyDescent="0.2">
      <c r="A49" s="338"/>
      <c r="B49" s="338"/>
      <c r="C49" s="338"/>
      <c r="D49" s="392"/>
      <c r="E49" s="392"/>
      <c r="F49" s="392"/>
      <c r="G49" s="392"/>
      <c r="H49" s="420"/>
      <c r="I49" s="420"/>
      <c r="K49" s="420"/>
      <c r="L49" s="420"/>
      <c r="M49" s="338"/>
      <c r="O49" s="338"/>
      <c r="P49" s="338"/>
    </row>
    <row r="50" spans="1:16" ht="12.75" x14ac:dyDescent="0.2">
      <c r="A50" s="338"/>
      <c r="B50" s="338"/>
      <c r="C50" s="338"/>
      <c r="D50" s="392"/>
      <c r="E50" s="392"/>
      <c r="F50" s="392"/>
      <c r="G50" s="392"/>
      <c r="H50" s="420"/>
      <c r="I50" s="420"/>
      <c r="K50" s="420"/>
      <c r="L50" s="420"/>
      <c r="M50" s="338"/>
      <c r="O50" s="338"/>
      <c r="P50" s="338"/>
    </row>
    <row r="51" spans="1:16" ht="12.75" x14ac:dyDescent="0.2">
      <c r="A51" s="338"/>
      <c r="B51" s="338"/>
      <c r="C51" s="338"/>
      <c r="D51" s="392"/>
      <c r="E51" s="392"/>
      <c r="F51" s="392"/>
      <c r="G51" s="392"/>
      <c r="H51" s="420"/>
      <c r="I51" s="420"/>
      <c r="K51" s="420"/>
      <c r="L51" s="420"/>
      <c r="M51" s="338"/>
      <c r="O51" s="338"/>
      <c r="P51" s="338"/>
    </row>
    <row r="52" spans="1:16" ht="12.75" x14ac:dyDescent="0.2">
      <c r="A52" s="338"/>
      <c r="B52" s="338"/>
      <c r="C52" s="338"/>
      <c r="D52" s="392"/>
      <c r="E52" s="392"/>
      <c r="F52" s="392"/>
      <c r="G52" s="392"/>
      <c r="H52" s="420"/>
      <c r="I52" s="420"/>
      <c r="K52" s="420"/>
      <c r="L52" s="420"/>
      <c r="M52" s="338"/>
      <c r="O52" s="338"/>
      <c r="P52" s="338"/>
    </row>
    <row r="53" spans="1:16" ht="12.75" x14ac:dyDescent="0.2">
      <c r="A53" s="338"/>
      <c r="B53" s="338"/>
      <c r="C53" s="338"/>
      <c r="D53" s="392"/>
      <c r="E53" s="392"/>
      <c r="F53" s="392"/>
      <c r="G53" s="392"/>
      <c r="H53" s="420"/>
      <c r="I53" s="420"/>
      <c r="K53" s="420"/>
      <c r="L53" s="420"/>
      <c r="M53" s="338"/>
      <c r="O53" s="338"/>
      <c r="P53" s="338"/>
    </row>
    <row r="54" spans="1:16" ht="12.75" x14ac:dyDescent="0.2">
      <c r="A54" s="338"/>
      <c r="B54" s="338"/>
      <c r="C54" s="338"/>
      <c r="D54" s="392"/>
      <c r="E54" s="392"/>
      <c r="F54" s="392"/>
      <c r="G54" s="392"/>
      <c r="H54" s="420"/>
      <c r="I54" s="420"/>
      <c r="K54" s="420"/>
      <c r="L54" s="420"/>
      <c r="M54" s="338"/>
      <c r="O54" s="338"/>
      <c r="P54" s="338"/>
    </row>
    <row r="55" spans="1:16" ht="12.75" x14ac:dyDescent="0.2">
      <c r="A55" s="338"/>
      <c r="B55" s="338"/>
      <c r="C55" s="338"/>
      <c r="D55" s="392"/>
      <c r="E55" s="392"/>
      <c r="F55" s="392"/>
      <c r="G55" s="392"/>
      <c r="H55" s="420"/>
      <c r="I55" s="420"/>
      <c r="K55" s="420"/>
      <c r="L55" s="420"/>
      <c r="M55" s="338"/>
      <c r="O55" s="338"/>
      <c r="P55" s="338"/>
    </row>
    <row r="56" spans="1:16" ht="12.75" x14ac:dyDescent="0.2">
      <c r="A56" s="338"/>
      <c r="B56" s="338"/>
      <c r="C56" s="338"/>
      <c r="D56" s="392"/>
      <c r="E56" s="392"/>
      <c r="F56" s="392"/>
      <c r="G56" s="392"/>
      <c r="H56" s="420"/>
      <c r="I56" s="420"/>
      <c r="K56" s="420"/>
      <c r="L56" s="420"/>
      <c r="M56" s="338"/>
      <c r="O56" s="338"/>
      <c r="P56" s="338"/>
    </row>
    <row r="57" spans="1:16" ht="12.75" x14ac:dyDescent="0.2">
      <c r="A57" s="338"/>
      <c r="B57" s="338"/>
      <c r="C57" s="338"/>
      <c r="D57" s="392"/>
      <c r="E57" s="392"/>
      <c r="F57" s="392"/>
      <c r="G57" s="392"/>
      <c r="H57" s="420"/>
      <c r="I57" s="420"/>
      <c r="K57" s="420"/>
      <c r="L57" s="420"/>
      <c r="M57" s="338"/>
      <c r="O57" s="338"/>
      <c r="P57" s="338"/>
    </row>
    <row r="58" spans="1:16" ht="12.75" x14ac:dyDescent="0.2">
      <c r="A58" s="338"/>
      <c r="B58" s="338"/>
      <c r="C58" s="338"/>
      <c r="D58" s="392"/>
      <c r="E58" s="392"/>
      <c r="F58" s="392"/>
      <c r="G58" s="392"/>
      <c r="H58" s="420"/>
      <c r="I58" s="420"/>
      <c r="K58" s="420"/>
      <c r="L58" s="420"/>
      <c r="M58" s="338"/>
      <c r="O58" s="338"/>
      <c r="P58" s="338"/>
    </row>
    <row r="59" spans="1:16" ht="12.75" x14ac:dyDescent="0.2">
      <c r="A59" s="338"/>
      <c r="B59" s="338"/>
      <c r="C59" s="338"/>
      <c r="D59" s="392"/>
      <c r="E59" s="392"/>
      <c r="F59" s="392"/>
      <c r="G59" s="392"/>
      <c r="H59" s="420"/>
      <c r="I59" s="420"/>
      <c r="K59" s="420"/>
      <c r="L59" s="420"/>
      <c r="M59" s="338"/>
      <c r="O59" s="338"/>
      <c r="P59" s="338"/>
    </row>
    <row r="60" spans="1:16" ht="12.75" x14ac:dyDescent="0.2">
      <c r="A60" s="338"/>
      <c r="B60" s="338"/>
      <c r="C60" s="338"/>
      <c r="D60" s="392"/>
      <c r="E60" s="392"/>
      <c r="F60" s="392"/>
      <c r="G60" s="392"/>
      <c r="H60" s="420"/>
      <c r="I60" s="420"/>
      <c r="K60" s="420"/>
      <c r="L60" s="420"/>
      <c r="M60" s="338"/>
      <c r="O60" s="338"/>
      <c r="P60" s="338"/>
    </row>
    <row r="61" spans="1:16" ht="12.75" x14ac:dyDescent="0.2">
      <c r="A61" s="338"/>
      <c r="B61" s="338"/>
      <c r="C61" s="338"/>
      <c r="D61" s="392"/>
      <c r="E61" s="392"/>
      <c r="F61" s="392"/>
      <c r="G61" s="392"/>
      <c r="H61" s="420"/>
      <c r="I61" s="420"/>
      <c r="K61" s="420"/>
      <c r="L61" s="420"/>
      <c r="M61" s="338"/>
      <c r="O61" s="338"/>
      <c r="P61" s="338"/>
    </row>
    <row r="62" spans="1:16" ht="12.75" x14ac:dyDescent="0.2">
      <c r="A62" s="338"/>
      <c r="B62" s="338"/>
      <c r="C62" s="338"/>
      <c r="D62" s="392"/>
      <c r="E62" s="392"/>
      <c r="F62" s="392"/>
      <c r="G62" s="392"/>
      <c r="H62" s="420"/>
      <c r="I62" s="420"/>
      <c r="K62" s="420"/>
      <c r="L62" s="420"/>
      <c r="M62" s="338"/>
      <c r="O62" s="338"/>
      <c r="P62" s="338"/>
    </row>
    <row r="63" spans="1:16" ht="12.75" x14ac:dyDescent="0.2">
      <c r="A63" s="338"/>
      <c r="B63" s="338"/>
      <c r="C63" s="338"/>
      <c r="D63" s="392"/>
      <c r="E63" s="392"/>
      <c r="F63" s="392"/>
      <c r="G63" s="392"/>
      <c r="H63" s="420"/>
      <c r="I63" s="420"/>
      <c r="K63" s="420"/>
      <c r="L63" s="420"/>
      <c r="M63" s="338"/>
      <c r="O63" s="338"/>
      <c r="P63" s="338"/>
    </row>
    <row r="64" spans="1:16" ht="12.75" x14ac:dyDescent="0.2">
      <c r="A64" s="338"/>
      <c r="B64" s="338"/>
      <c r="C64" s="338"/>
      <c r="D64" s="392"/>
      <c r="E64" s="392"/>
      <c r="F64" s="392"/>
      <c r="G64" s="392"/>
      <c r="H64" s="420"/>
      <c r="I64" s="420"/>
      <c r="K64" s="420"/>
      <c r="L64" s="420"/>
      <c r="M64" s="338"/>
      <c r="O64" s="338"/>
      <c r="P64" s="338"/>
    </row>
    <row r="65" spans="1:16" ht="12.75" x14ac:dyDescent="0.2">
      <c r="A65" s="338"/>
      <c r="B65" s="338"/>
      <c r="C65" s="338"/>
      <c r="D65" s="392"/>
      <c r="E65" s="392"/>
      <c r="F65" s="392"/>
      <c r="G65" s="392"/>
      <c r="H65" s="420"/>
      <c r="I65" s="420"/>
      <c r="K65" s="420"/>
      <c r="L65" s="420"/>
      <c r="M65" s="338"/>
      <c r="O65" s="338"/>
      <c r="P65" s="338"/>
    </row>
    <row r="66" spans="1:16" ht="12.75" x14ac:dyDescent="0.2">
      <c r="A66" s="338"/>
      <c r="B66" s="338"/>
      <c r="C66" s="338"/>
      <c r="D66" s="392"/>
      <c r="E66" s="392"/>
      <c r="F66" s="392"/>
      <c r="G66" s="392"/>
      <c r="H66" s="420"/>
      <c r="I66" s="420"/>
      <c r="K66" s="420"/>
      <c r="L66" s="420"/>
      <c r="M66" s="338"/>
      <c r="O66" s="338"/>
      <c r="P66" s="338"/>
    </row>
    <row r="67" spans="1:16" ht="12.75" x14ac:dyDescent="0.2">
      <c r="A67" s="338"/>
      <c r="B67" s="338"/>
      <c r="C67" s="338"/>
      <c r="D67" s="392"/>
      <c r="E67" s="392"/>
      <c r="F67" s="392"/>
      <c r="G67" s="392"/>
      <c r="H67" s="420"/>
      <c r="I67" s="420"/>
      <c r="K67" s="420"/>
      <c r="L67" s="420"/>
      <c r="M67" s="338"/>
      <c r="O67" s="338"/>
      <c r="P67" s="338"/>
    </row>
    <row r="68" spans="1:16" ht="12.75" x14ac:dyDescent="0.2">
      <c r="A68" s="338"/>
      <c r="B68" s="338"/>
      <c r="C68" s="338"/>
      <c r="D68" s="392"/>
      <c r="E68" s="392"/>
      <c r="F68" s="392"/>
      <c r="G68" s="392"/>
      <c r="H68" s="420"/>
      <c r="I68" s="420"/>
      <c r="K68" s="420"/>
      <c r="L68" s="420"/>
      <c r="M68" s="338"/>
      <c r="O68" s="338"/>
      <c r="P68" s="338"/>
    </row>
    <row r="69" spans="1:16" ht="12.75" x14ac:dyDescent="0.2">
      <c r="A69" s="338"/>
      <c r="B69" s="338"/>
      <c r="C69" s="338"/>
      <c r="D69" s="392"/>
      <c r="E69" s="392"/>
      <c r="F69" s="392"/>
      <c r="G69" s="392"/>
      <c r="H69" s="420"/>
      <c r="I69" s="420"/>
      <c r="K69" s="420"/>
      <c r="L69" s="420"/>
      <c r="M69" s="338"/>
      <c r="O69" s="338"/>
      <c r="P69" s="338"/>
    </row>
    <row r="70" spans="1:16" ht="12.75" x14ac:dyDescent="0.2">
      <c r="A70" s="338"/>
      <c r="B70" s="338"/>
      <c r="C70" s="338"/>
      <c r="D70" s="392"/>
      <c r="E70" s="392"/>
      <c r="F70" s="392"/>
      <c r="G70" s="392"/>
      <c r="H70" s="420"/>
      <c r="I70" s="420"/>
      <c r="K70" s="420"/>
      <c r="L70" s="420"/>
      <c r="M70" s="338"/>
      <c r="O70" s="338"/>
      <c r="P70" s="338"/>
    </row>
    <row r="71" spans="1:16" ht="12.75" x14ac:dyDescent="0.2">
      <c r="A71" s="338"/>
      <c r="B71" s="338"/>
      <c r="C71" s="338"/>
      <c r="D71" s="392"/>
      <c r="E71" s="392"/>
      <c r="F71" s="392"/>
      <c r="G71" s="392"/>
      <c r="H71" s="420"/>
      <c r="I71" s="420"/>
      <c r="K71" s="420"/>
      <c r="L71" s="420"/>
      <c r="M71" s="338"/>
      <c r="O71" s="338"/>
      <c r="P71" s="338"/>
    </row>
    <row r="72" spans="1:16" ht="12.75" x14ac:dyDescent="0.2">
      <c r="A72" s="338"/>
      <c r="B72" s="338"/>
      <c r="C72" s="338"/>
      <c r="D72" s="392"/>
      <c r="E72" s="392"/>
      <c r="F72" s="392"/>
      <c r="G72" s="392"/>
      <c r="H72" s="420"/>
      <c r="I72" s="420"/>
      <c r="K72" s="420"/>
      <c r="L72" s="420"/>
      <c r="M72" s="338"/>
      <c r="O72" s="338"/>
      <c r="P72" s="338"/>
    </row>
    <row r="73" spans="1:16" ht="12.75" x14ac:dyDescent="0.2">
      <c r="A73" s="338"/>
      <c r="B73" s="338"/>
      <c r="C73" s="338"/>
      <c r="D73" s="392"/>
      <c r="E73" s="392"/>
      <c r="F73" s="392"/>
      <c r="G73" s="392"/>
      <c r="H73" s="420"/>
      <c r="I73" s="420"/>
      <c r="K73" s="420"/>
      <c r="L73" s="420"/>
      <c r="M73" s="338"/>
      <c r="O73" s="338"/>
      <c r="P73" s="338"/>
    </row>
    <row r="74" spans="1:16" ht="12.75" x14ac:dyDescent="0.2">
      <c r="A74" s="338"/>
      <c r="B74" s="338"/>
      <c r="C74" s="338"/>
      <c r="D74" s="392"/>
      <c r="E74" s="392"/>
      <c r="F74" s="392"/>
      <c r="G74" s="392"/>
      <c r="H74" s="420"/>
      <c r="I74" s="420"/>
      <c r="K74" s="420"/>
      <c r="L74" s="420"/>
      <c r="M74" s="338"/>
      <c r="O74" s="338"/>
      <c r="P74" s="338"/>
    </row>
  </sheetData>
  <pageMargins left="0.70866141732283472" right="0.70866141732283472" top="0.15748031496062992" bottom="0.74803149606299213" header="0.31496062992125984" footer="0.31496062992125984"/>
  <pageSetup paperSize="9" scale="72" fitToWidth="0" orientation="portrait" r:id="rId1"/>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ID76"/>
  <sheetViews>
    <sheetView zoomScale="112" zoomScaleNormal="112" workbookViewId="0">
      <selection sqref="A1:Y30"/>
    </sheetView>
  </sheetViews>
  <sheetFormatPr defaultColWidth="4" defaultRowHeight="15" x14ac:dyDescent="0.25"/>
  <cols>
    <col min="1" max="1" width="4.140625" style="436" customWidth="1"/>
    <col min="2" max="2" width="23.140625" style="259" customWidth="1"/>
    <col min="3" max="5" width="3.7109375" style="259" customWidth="1"/>
    <col min="6" max="7" width="3.28515625" style="335" customWidth="1"/>
    <col min="8" max="8" width="4.42578125" style="335" customWidth="1"/>
    <col min="9" max="9" width="3.85546875" style="335" customWidth="1"/>
    <col min="10" max="10" width="4.140625" style="335" customWidth="1"/>
    <col min="11" max="11" width="5.42578125" style="335" customWidth="1"/>
    <col min="12" max="12" width="5" style="335" customWidth="1"/>
    <col min="13" max="14" width="5.85546875" style="335" customWidth="1"/>
    <col min="15" max="15" width="5.28515625" style="335" customWidth="1"/>
    <col min="16" max="16" width="4" style="335" customWidth="1"/>
    <col min="17" max="17" width="3.85546875" style="335" customWidth="1"/>
    <col min="18" max="18" width="4.7109375" style="335" customWidth="1"/>
    <col min="19" max="19" width="6.5703125" style="339" customWidth="1"/>
    <col min="20" max="20" width="9.42578125" style="339" customWidth="1"/>
    <col min="21" max="21" width="5.42578125" style="339" customWidth="1"/>
    <col min="22" max="22" width="4.42578125" style="335" customWidth="1"/>
    <col min="23" max="23" width="10.85546875" style="339" customWidth="1"/>
    <col min="24" max="24" width="10.28515625" style="339" customWidth="1"/>
    <col min="25" max="25" width="10.28515625" style="335" customWidth="1"/>
    <col min="26" max="26" width="9.140625" style="338" customWidth="1"/>
    <col min="27" max="27" width="8" style="335" customWidth="1"/>
    <col min="28" max="28" width="9.140625" style="336" customWidth="1"/>
    <col min="29" max="235" width="9.140625" style="338" customWidth="1"/>
    <col min="236" max="236" width="4.140625" style="338" customWidth="1"/>
    <col min="237" max="237" width="23.140625" style="338" customWidth="1"/>
    <col min="238" max="238" width="4" style="338"/>
    <col min="239" max="239" width="4.140625" style="338" customWidth="1"/>
    <col min="240" max="240" width="23.140625" style="338" customWidth="1"/>
    <col min="241" max="241" width="4" style="338" customWidth="1"/>
    <col min="242" max="242" width="3.7109375" style="338" customWidth="1"/>
    <col min="243" max="243" width="4" style="338" customWidth="1"/>
    <col min="244" max="244" width="7.85546875" style="338" customWidth="1"/>
    <col min="245" max="245" width="4.5703125" style="338" customWidth="1"/>
    <col min="246" max="246" width="4.140625" style="338" customWidth="1"/>
    <col min="247" max="248" width="3.85546875" style="338" customWidth="1"/>
    <col min="249" max="250" width="4" style="338" customWidth="1"/>
    <col min="251" max="251" width="5.28515625" style="338" customWidth="1"/>
    <col min="252" max="253" width="4" style="338" customWidth="1"/>
    <col min="254" max="254" width="5" style="338" customWidth="1"/>
    <col min="255" max="255" width="4.28515625" style="338" customWidth="1"/>
    <col min="256" max="256" width="4" style="338" customWidth="1"/>
    <col min="257" max="257" width="3.85546875" style="338" customWidth="1"/>
    <col min="258" max="258" width="5.7109375" style="338" customWidth="1"/>
    <col min="259" max="259" width="5.140625" style="338" customWidth="1"/>
    <col min="260" max="260" width="5.7109375" style="338" customWidth="1"/>
    <col min="261" max="261" width="4.42578125" style="338" customWidth="1"/>
    <col min="262" max="263" width="4" style="338" customWidth="1"/>
    <col min="264" max="264" width="7.85546875" style="338" customWidth="1"/>
    <col min="265" max="265" width="5.7109375" style="338" customWidth="1"/>
    <col min="266" max="266" width="5.42578125" style="338" customWidth="1"/>
    <col min="267" max="267" width="4.42578125" style="338" customWidth="1"/>
    <col min="268" max="268" width="6.5703125" style="338" customWidth="1"/>
    <col min="269" max="269" width="10.28515625" style="338" customWidth="1"/>
    <col min="270" max="270" width="4.7109375" style="338" customWidth="1"/>
    <col min="271" max="271" width="5.28515625" style="338" customWidth="1"/>
    <col min="272" max="272" width="4.42578125" style="338" customWidth="1"/>
    <col min="273" max="274" width="4" style="338" customWidth="1"/>
    <col min="275" max="275" width="5.85546875" style="338" customWidth="1"/>
    <col min="276" max="276" width="4" style="338" customWidth="1"/>
    <col min="277" max="277" width="7.42578125" style="338" customWidth="1"/>
    <col min="278" max="278" width="5.28515625" style="338" customWidth="1"/>
    <col min="279" max="279" width="10.85546875" style="338" customWidth="1"/>
    <col min="280" max="281" width="10.28515625" style="338" customWidth="1"/>
    <col min="282" max="282" width="9.140625" style="338" customWidth="1"/>
    <col min="283" max="283" width="8" style="338" customWidth="1"/>
    <col min="284" max="491" width="9.140625" style="338" customWidth="1"/>
    <col min="492" max="492" width="4.140625" style="338" customWidth="1"/>
    <col min="493" max="493" width="23.140625" style="338" customWidth="1"/>
    <col min="494" max="494" width="4" style="338"/>
    <col min="495" max="495" width="4.140625" style="338" customWidth="1"/>
    <col min="496" max="496" width="23.140625" style="338" customWidth="1"/>
    <col min="497" max="497" width="4" style="338" customWidth="1"/>
    <col min="498" max="498" width="3.7109375" style="338" customWidth="1"/>
    <col min="499" max="499" width="4" style="338" customWidth="1"/>
    <col min="500" max="500" width="7.85546875" style="338" customWidth="1"/>
    <col min="501" max="501" width="4.5703125" style="338" customWidth="1"/>
    <col min="502" max="502" width="4.140625" style="338" customWidth="1"/>
    <col min="503" max="504" width="3.85546875" style="338" customWidth="1"/>
    <col min="505" max="506" width="4" style="338" customWidth="1"/>
    <col min="507" max="507" width="5.28515625" style="338" customWidth="1"/>
    <col min="508" max="509" width="4" style="338" customWidth="1"/>
    <col min="510" max="510" width="5" style="338" customWidth="1"/>
    <col min="511" max="511" width="4.28515625" style="338" customWidth="1"/>
    <col min="512" max="512" width="4" style="338" customWidth="1"/>
    <col min="513" max="513" width="3.85546875" style="338" customWidth="1"/>
    <col min="514" max="514" width="5.7109375" style="338" customWidth="1"/>
    <col min="515" max="515" width="5.140625" style="338" customWidth="1"/>
    <col min="516" max="516" width="5.7109375" style="338" customWidth="1"/>
    <col min="517" max="517" width="4.42578125" style="338" customWidth="1"/>
    <col min="518" max="519" width="4" style="338" customWidth="1"/>
    <col min="520" max="520" width="7.85546875" style="338" customWidth="1"/>
    <col min="521" max="521" width="5.7109375" style="338" customWidth="1"/>
    <col min="522" max="522" width="5.42578125" style="338" customWidth="1"/>
    <col min="523" max="523" width="4.42578125" style="338" customWidth="1"/>
    <col min="524" max="524" width="6.5703125" style="338" customWidth="1"/>
    <col min="525" max="525" width="10.28515625" style="338" customWidth="1"/>
    <col min="526" max="526" width="4.7109375" style="338" customWidth="1"/>
    <col min="527" max="527" width="5.28515625" style="338" customWidth="1"/>
    <col min="528" max="528" width="4.42578125" style="338" customWidth="1"/>
    <col min="529" max="530" width="4" style="338" customWidth="1"/>
    <col min="531" max="531" width="5.85546875" style="338" customWidth="1"/>
    <col min="532" max="532" width="4" style="338" customWidth="1"/>
    <col min="533" max="533" width="7.42578125" style="338" customWidth="1"/>
    <col min="534" max="534" width="5.28515625" style="338" customWidth="1"/>
    <col min="535" max="535" width="10.85546875" style="338" customWidth="1"/>
    <col min="536" max="537" width="10.28515625" style="338" customWidth="1"/>
    <col min="538" max="538" width="9.140625" style="338" customWidth="1"/>
    <col min="539" max="539" width="8" style="338" customWidth="1"/>
    <col min="540" max="747" width="9.140625" style="338" customWidth="1"/>
    <col min="748" max="748" width="4.140625" style="338" customWidth="1"/>
    <col min="749" max="749" width="23.140625" style="338" customWidth="1"/>
    <col min="750" max="750" width="4" style="338"/>
    <col min="751" max="751" width="4.140625" style="338" customWidth="1"/>
    <col min="752" max="752" width="23.140625" style="338" customWidth="1"/>
    <col min="753" max="753" width="4" style="338" customWidth="1"/>
    <col min="754" max="754" width="3.7109375" style="338" customWidth="1"/>
    <col min="755" max="755" width="4" style="338" customWidth="1"/>
    <col min="756" max="756" width="7.85546875" style="338" customWidth="1"/>
    <col min="757" max="757" width="4.5703125" style="338" customWidth="1"/>
    <col min="758" max="758" width="4.140625" style="338" customWidth="1"/>
    <col min="759" max="760" width="3.85546875" style="338" customWidth="1"/>
    <col min="761" max="762" width="4" style="338" customWidth="1"/>
    <col min="763" max="763" width="5.28515625" style="338" customWidth="1"/>
    <col min="764" max="765" width="4" style="338" customWidth="1"/>
    <col min="766" max="766" width="5" style="338" customWidth="1"/>
    <col min="767" max="767" width="4.28515625" style="338" customWidth="1"/>
    <col min="768" max="768" width="4" style="338" customWidth="1"/>
    <col min="769" max="769" width="3.85546875" style="338" customWidth="1"/>
    <col min="770" max="770" width="5.7109375" style="338" customWidth="1"/>
    <col min="771" max="771" width="5.140625" style="338" customWidth="1"/>
    <col min="772" max="772" width="5.7109375" style="338" customWidth="1"/>
    <col min="773" max="773" width="4.42578125" style="338" customWidth="1"/>
    <col min="774" max="775" width="4" style="338" customWidth="1"/>
    <col min="776" max="776" width="7.85546875" style="338" customWidth="1"/>
    <col min="777" max="777" width="5.7109375" style="338" customWidth="1"/>
    <col min="778" max="778" width="5.42578125" style="338" customWidth="1"/>
    <col min="779" max="779" width="4.42578125" style="338" customWidth="1"/>
    <col min="780" max="780" width="6.5703125" style="338" customWidth="1"/>
    <col min="781" max="781" width="10.28515625" style="338" customWidth="1"/>
    <col min="782" max="782" width="4.7109375" style="338" customWidth="1"/>
    <col min="783" max="783" width="5.28515625" style="338" customWidth="1"/>
    <col min="784" max="784" width="4.42578125" style="338" customWidth="1"/>
    <col min="785" max="786" width="4" style="338" customWidth="1"/>
    <col min="787" max="787" width="5.85546875" style="338" customWidth="1"/>
    <col min="788" max="788" width="4" style="338" customWidth="1"/>
    <col min="789" max="789" width="7.42578125" style="338" customWidth="1"/>
    <col min="790" max="790" width="5.28515625" style="338" customWidth="1"/>
    <col min="791" max="791" width="10.85546875" style="338" customWidth="1"/>
    <col min="792" max="793" width="10.28515625" style="338" customWidth="1"/>
    <col min="794" max="794" width="9.140625" style="338" customWidth="1"/>
    <col min="795" max="795" width="8" style="338" customWidth="1"/>
    <col min="796" max="1003" width="9.140625" style="338" customWidth="1"/>
    <col min="1004" max="1004" width="4.140625" style="338" customWidth="1"/>
    <col min="1005" max="1005" width="23.140625" style="338" customWidth="1"/>
    <col min="1006" max="1006" width="4" style="338"/>
    <col min="1007" max="1007" width="4.140625" style="338" customWidth="1"/>
    <col min="1008" max="1008" width="23.140625" style="338" customWidth="1"/>
    <col min="1009" max="1009" width="4" style="338" customWidth="1"/>
    <col min="1010" max="1010" width="3.7109375" style="338" customWidth="1"/>
    <col min="1011" max="1011" width="4" style="338" customWidth="1"/>
    <col min="1012" max="1012" width="7.85546875" style="338" customWidth="1"/>
    <col min="1013" max="1013" width="4.5703125" style="338" customWidth="1"/>
    <col min="1014" max="1014" width="4.140625" style="338" customWidth="1"/>
    <col min="1015" max="1016" width="3.85546875" style="338" customWidth="1"/>
    <col min="1017" max="1018" width="4" style="338" customWidth="1"/>
    <col min="1019" max="1019" width="5.28515625" style="338" customWidth="1"/>
    <col min="1020" max="1021" width="4" style="338" customWidth="1"/>
    <col min="1022" max="1022" width="5" style="338" customWidth="1"/>
    <col min="1023" max="1023" width="4.28515625" style="338" customWidth="1"/>
    <col min="1024" max="1024" width="4" style="338" customWidth="1"/>
    <col min="1025" max="1025" width="3.85546875" style="338" customWidth="1"/>
    <col min="1026" max="1026" width="5.7109375" style="338" customWidth="1"/>
    <col min="1027" max="1027" width="5.140625" style="338" customWidth="1"/>
    <col min="1028" max="1028" width="5.7109375" style="338" customWidth="1"/>
    <col min="1029" max="1029" width="4.42578125" style="338" customWidth="1"/>
    <col min="1030" max="1031" width="4" style="338" customWidth="1"/>
    <col min="1032" max="1032" width="7.85546875" style="338" customWidth="1"/>
    <col min="1033" max="1033" width="5.7109375" style="338" customWidth="1"/>
    <col min="1034" max="1034" width="5.42578125" style="338" customWidth="1"/>
    <col min="1035" max="1035" width="4.42578125" style="338" customWidth="1"/>
    <col min="1036" max="1036" width="6.5703125" style="338" customWidth="1"/>
    <col min="1037" max="1037" width="10.28515625" style="338" customWidth="1"/>
    <col min="1038" max="1038" width="4.7109375" style="338" customWidth="1"/>
    <col min="1039" max="1039" width="5.28515625" style="338" customWidth="1"/>
    <col min="1040" max="1040" width="4.42578125" style="338" customWidth="1"/>
    <col min="1041" max="1042" width="4" style="338" customWidth="1"/>
    <col min="1043" max="1043" width="5.85546875" style="338" customWidth="1"/>
    <col min="1044" max="1044" width="4" style="338" customWidth="1"/>
    <col min="1045" max="1045" width="7.42578125" style="338" customWidth="1"/>
    <col min="1046" max="1046" width="5.28515625" style="338" customWidth="1"/>
    <col min="1047" max="1047" width="10.85546875" style="338" customWidth="1"/>
    <col min="1048" max="1049" width="10.28515625" style="338" customWidth="1"/>
    <col min="1050" max="1050" width="9.140625" style="338" customWidth="1"/>
    <col min="1051" max="1051" width="8" style="338" customWidth="1"/>
    <col min="1052" max="1259" width="9.140625" style="338" customWidth="1"/>
    <col min="1260" max="1260" width="4.140625" style="338" customWidth="1"/>
    <col min="1261" max="1261" width="23.140625" style="338" customWidth="1"/>
    <col min="1262" max="1262" width="4" style="338"/>
    <col min="1263" max="1263" width="4.140625" style="338" customWidth="1"/>
    <col min="1264" max="1264" width="23.140625" style="338" customWidth="1"/>
    <col min="1265" max="1265" width="4" style="338" customWidth="1"/>
    <col min="1266" max="1266" width="3.7109375" style="338" customWidth="1"/>
    <col min="1267" max="1267" width="4" style="338" customWidth="1"/>
    <col min="1268" max="1268" width="7.85546875" style="338" customWidth="1"/>
    <col min="1269" max="1269" width="4.5703125" style="338" customWidth="1"/>
    <col min="1270" max="1270" width="4.140625" style="338" customWidth="1"/>
    <col min="1271" max="1272" width="3.85546875" style="338" customWidth="1"/>
    <col min="1273" max="1274" width="4" style="338" customWidth="1"/>
    <col min="1275" max="1275" width="5.28515625" style="338" customWidth="1"/>
    <col min="1276" max="1277" width="4" style="338" customWidth="1"/>
    <col min="1278" max="1278" width="5" style="338" customWidth="1"/>
    <col min="1279" max="1279" width="4.28515625" style="338" customWidth="1"/>
    <col min="1280" max="1280" width="4" style="338" customWidth="1"/>
    <col min="1281" max="1281" width="3.85546875" style="338" customWidth="1"/>
    <col min="1282" max="1282" width="5.7109375" style="338" customWidth="1"/>
    <col min="1283" max="1283" width="5.140625" style="338" customWidth="1"/>
    <col min="1284" max="1284" width="5.7109375" style="338" customWidth="1"/>
    <col min="1285" max="1285" width="4.42578125" style="338" customWidth="1"/>
    <col min="1286" max="1287" width="4" style="338" customWidth="1"/>
    <col min="1288" max="1288" width="7.85546875" style="338" customWidth="1"/>
    <col min="1289" max="1289" width="5.7109375" style="338" customWidth="1"/>
    <col min="1290" max="1290" width="5.42578125" style="338" customWidth="1"/>
    <col min="1291" max="1291" width="4.42578125" style="338" customWidth="1"/>
    <col min="1292" max="1292" width="6.5703125" style="338" customWidth="1"/>
    <col min="1293" max="1293" width="10.28515625" style="338" customWidth="1"/>
    <col min="1294" max="1294" width="4.7109375" style="338" customWidth="1"/>
    <col min="1295" max="1295" width="5.28515625" style="338" customWidth="1"/>
    <col min="1296" max="1296" width="4.42578125" style="338" customWidth="1"/>
    <col min="1297" max="1298" width="4" style="338" customWidth="1"/>
    <col min="1299" max="1299" width="5.85546875" style="338" customWidth="1"/>
    <col min="1300" max="1300" width="4" style="338" customWidth="1"/>
    <col min="1301" max="1301" width="7.42578125" style="338" customWidth="1"/>
    <col min="1302" max="1302" width="5.28515625" style="338" customWidth="1"/>
    <col min="1303" max="1303" width="10.85546875" style="338" customWidth="1"/>
    <col min="1304" max="1305" width="10.28515625" style="338" customWidth="1"/>
    <col min="1306" max="1306" width="9.140625" style="338" customWidth="1"/>
    <col min="1307" max="1307" width="8" style="338" customWidth="1"/>
    <col min="1308" max="1515" width="9.140625" style="338" customWidth="1"/>
    <col min="1516" max="1516" width="4.140625" style="338" customWidth="1"/>
    <col min="1517" max="1517" width="23.140625" style="338" customWidth="1"/>
    <col min="1518" max="1518" width="4" style="338"/>
    <col min="1519" max="1519" width="4.140625" style="338" customWidth="1"/>
    <col min="1520" max="1520" width="23.140625" style="338" customWidth="1"/>
    <col min="1521" max="1521" width="4" style="338" customWidth="1"/>
    <col min="1522" max="1522" width="3.7109375" style="338" customWidth="1"/>
    <col min="1523" max="1523" width="4" style="338" customWidth="1"/>
    <col min="1524" max="1524" width="7.85546875" style="338" customWidth="1"/>
    <col min="1525" max="1525" width="4.5703125" style="338" customWidth="1"/>
    <col min="1526" max="1526" width="4.140625" style="338" customWidth="1"/>
    <col min="1527" max="1528" width="3.85546875" style="338" customWidth="1"/>
    <col min="1529" max="1530" width="4" style="338" customWidth="1"/>
    <col min="1531" max="1531" width="5.28515625" style="338" customWidth="1"/>
    <col min="1532" max="1533" width="4" style="338" customWidth="1"/>
    <col min="1534" max="1534" width="5" style="338" customWidth="1"/>
    <col min="1535" max="1535" width="4.28515625" style="338" customWidth="1"/>
    <col min="1536" max="1536" width="4" style="338" customWidth="1"/>
    <col min="1537" max="1537" width="3.85546875" style="338" customWidth="1"/>
    <col min="1538" max="1538" width="5.7109375" style="338" customWidth="1"/>
    <col min="1539" max="1539" width="5.140625" style="338" customWidth="1"/>
    <col min="1540" max="1540" width="5.7109375" style="338" customWidth="1"/>
    <col min="1541" max="1541" width="4.42578125" style="338" customWidth="1"/>
    <col min="1542" max="1543" width="4" style="338" customWidth="1"/>
    <col min="1544" max="1544" width="7.85546875" style="338" customWidth="1"/>
    <col min="1545" max="1545" width="5.7109375" style="338" customWidth="1"/>
    <col min="1546" max="1546" width="5.42578125" style="338" customWidth="1"/>
    <col min="1547" max="1547" width="4.42578125" style="338" customWidth="1"/>
    <col min="1548" max="1548" width="6.5703125" style="338" customWidth="1"/>
    <col min="1549" max="1549" width="10.28515625" style="338" customWidth="1"/>
    <col min="1550" max="1550" width="4.7109375" style="338" customWidth="1"/>
    <col min="1551" max="1551" width="5.28515625" style="338" customWidth="1"/>
    <col min="1552" max="1552" width="4.42578125" style="338" customWidth="1"/>
    <col min="1553" max="1554" width="4" style="338" customWidth="1"/>
    <col min="1555" max="1555" width="5.85546875" style="338" customWidth="1"/>
    <col min="1556" max="1556" width="4" style="338" customWidth="1"/>
    <col min="1557" max="1557" width="7.42578125" style="338" customWidth="1"/>
    <col min="1558" max="1558" width="5.28515625" style="338" customWidth="1"/>
    <col min="1559" max="1559" width="10.85546875" style="338" customWidth="1"/>
    <col min="1560" max="1561" width="10.28515625" style="338" customWidth="1"/>
    <col min="1562" max="1562" width="9.140625" style="338" customWidth="1"/>
    <col min="1563" max="1563" width="8" style="338" customWidth="1"/>
    <col min="1564" max="1771" width="9.140625" style="338" customWidth="1"/>
    <col min="1772" max="1772" width="4.140625" style="338" customWidth="1"/>
    <col min="1773" max="1773" width="23.140625" style="338" customWidth="1"/>
    <col min="1774" max="1774" width="4" style="338"/>
    <col min="1775" max="1775" width="4.140625" style="338" customWidth="1"/>
    <col min="1776" max="1776" width="23.140625" style="338" customWidth="1"/>
    <col min="1777" max="1777" width="4" style="338" customWidth="1"/>
    <col min="1778" max="1778" width="3.7109375" style="338" customWidth="1"/>
    <col min="1779" max="1779" width="4" style="338" customWidth="1"/>
    <col min="1780" max="1780" width="7.85546875" style="338" customWidth="1"/>
    <col min="1781" max="1781" width="4.5703125" style="338" customWidth="1"/>
    <col min="1782" max="1782" width="4.140625" style="338" customWidth="1"/>
    <col min="1783" max="1784" width="3.85546875" style="338" customWidth="1"/>
    <col min="1785" max="1786" width="4" style="338" customWidth="1"/>
    <col min="1787" max="1787" width="5.28515625" style="338" customWidth="1"/>
    <col min="1788" max="1789" width="4" style="338" customWidth="1"/>
    <col min="1790" max="1790" width="5" style="338" customWidth="1"/>
    <col min="1791" max="1791" width="4.28515625" style="338" customWidth="1"/>
    <col min="1792" max="1792" width="4" style="338" customWidth="1"/>
    <col min="1793" max="1793" width="3.85546875" style="338" customWidth="1"/>
    <col min="1794" max="1794" width="5.7109375" style="338" customWidth="1"/>
    <col min="1795" max="1795" width="5.140625" style="338" customWidth="1"/>
    <col min="1796" max="1796" width="5.7109375" style="338" customWidth="1"/>
    <col min="1797" max="1797" width="4.42578125" style="338" customWidth="1"/>
    <col min="1798" max="1799" width="4" style="338" customWidth="1"/>
    <col min="1800" max="1800" width="7.85546875" style="338" customWidth="1"/>
    <col min="1801" max="1801" width="5.7109375" style="338" customWidth="1"/>
    <col min="1802" max="1802" width="5.42578125" style="338" customWidth="1"/>
    <col min="1803" max="1803" width="4.42578125" style="338" customWidth="1"/>
    <col min="1804" max="1804" width="6.5703125" style="338" customWidth="1"/>
    <col min="1805" max="1805" width="10.28515625" style="338" customWidth="1"/>
    <col min="1806" max="1806" width="4.7109375" style="338" customWidth="1"/>
    <col min="1807" max="1807" width="5.28515625" style="338" customWidth="1"/>
    <col min="1808" max="1808" width="4.42578125" style="338" customWidth="1"/>
    <col min="1809" max="1810" width="4" style="338" customWidth="1"/>
    <col min="1811" max="1811" width="5.85546875" style="338" customWidth="1"/>
    <col min="1812" max="1812" width="4" style="338" customWidth="1"/>
    <col min="1813" max="1813" width="7.42578125" style="338" customWidth="1"/>
    <col min="1814" max="1814" width="5.28515625" style="338" customWidth="1"/>
    <col min="1815" max="1815" width="10.85546875" style="338" customWidth="1"/>
    <col min="1816" max="1817" width="10.28515625" style="338" customWidth="1"/>
    <col min="1818" max="1818" width="9.140625" style="338" customWidth="1"/>
    <col min="1819" max="1819" width="8" style="338" customWidth="1"/>
    <col min="1820" max="2027" width="9.140625" style="338" customWidth="1"/>
    <col min="2028" max="2028" width="4.140625" style="338" customWidth="1"/>
    <col min="2029" max="2029" width="23.140625" style="338" customWidth="1"/>
    <col min="2030" max="2030" width="4" style="338"/>
    <col min="2031" max="2031" width="4.140625" style="338" customWidth="1"/>
    <col min="2032" max="2032" width="23.140625" style="338" customWidth="1"/>
    <col min="2033" max="2033" width="4" style="338" customWidth="1"/>
    <col min="2034" max="2034" width="3.7109375" style="338" customWidth="1"/>
    <col min="2035" max="2035" width="4" style="338" customWidth="1"/>
    <col min="2036" max="2036" width="7.85546875" style="338" customWidth="1"/>
    <col min="2037" max="2037" width="4.5703125" style="338" customWidth="1"/>
    <col min="2038" max="2038" width="4.140625" style="338" customWidth="1"/>
    <col min="2039" max="2040" width="3.85546875" style="338" customWidth="1"/>
    <col min="2041" max="2042" width="4" style="338" customWidth="1"/>
    <col min="2043" max="2043" width="5.28515625" style="338" customWidth="1"/>
    <col min="2044" max="2045" width="4" style="338" customWidth="1"/>
    <col min="2046" max="2046" width="5" style="338" customWidth="1"/>
    <col min="2047" max="2047" width="4.28515625" style="338" customWidth="1"/>
    <col min="2048" max="2048" width="4" style="338" customWidth="1"/>
    <col min="2049" max="2049" width="3.85546875" style="338" customWidth="1"/>
    <col min="2050" max="2050" width="5.7109375" style="338" customWidth="1"/>
    <col min="2051" max="2051" width="5.140625" style="338" customWidth="1"/>
    <col min="2052" max="2052" width="5.7109375" style="338" customWidth="1"/>
    <col min="2053" max="2053" width="4.42578125" style="338" customWidth="1"/>
    <col min="2054" max="2055" width="4" style="338" customWidth="1"/>
    <col min="2056" max="2056" width="7.85546875" style="338" customWidth="1"/>
    <col min="2057" max="2057" width="5.7109375" style="338" customWidth="1"/>
    <col min="2058" max="2058" width="5.42578125" style="338" customWidth="1"/>
    <col min="2059" max="2059" width="4.42578125" style="338" customWidth="1"/>
    <col min="2060" max="2060" width="6.5703125" style="338" customWidth="1"/>
    <col min="2061" max="2061" width="10.28515625" style="338" customWidth="1"/>
    <col min="2062" max="2062" width="4.7109375" style="338" customWidth="1"/>
    <col min="2063" max="2063" width="5.28515625" style="338" customWidth="1"/>
    <col min="2064" max="2064" width="4.42578125" style="338" customWidth="1"/>
    <col min="2065" max="2066" width="4" style="338" customWidth="1"/>
    <col min="2067" max="2067" width="5.85546875" style="338" customWidth="1"/>
    <col min="2068" max="2068" width="4" style="338" customWidth="1"/>
    <col min="2069" max="2069" width="7.42578125" style="338" customWidth="1"/>
    <col min="2070" max="2070" width="5.28515625" style="338" customWidth="1"/>
    <col min="2071" max="2071" width="10.85546875" style="338" customWidth="1"/>
    <col min="2072" max="2073" width="10.28515625" style="338" customWidth="1"/>
    <col min="2074" max="2074" width="9.140625" style="338" customWidth="1"/>
    <col min="2075" max="2075" width="8" style="338" customWidth="1"/>
    <col min="2076" max="2283" width="9.140625" style="338" customWidth="1"/>
    <col min="2284" max="2284" width="4.140625" style="338" customWidth="1"/>
    <col min="2285" max="2285" width="23.140625" style="338" customWidth="1"/>
    <col min="2286" max="2286" width="4" style="338"/>
    <col min="2287" max="2287" width="4.140625" style="338" customWidth="1"/>
    <col min="2288" max="2288" width="23.140625" style="338" customWidth="1"/>
    <col min="2289" max="2289" width="4" style="338" customWidth="1"/>
    <col min="2290" max="2290" width="3.7109375" style="338" customWidth="1"/>
    <col min="2291" max="2291" width="4" style="338" customWidth="1"/>
    <col min="2292" max="2292" width="7.85546875" style="338" customWidth="1"/>
    <col min="2293" max="2293" width="4.5703125" style="338" customWidth="1"/>
    <col min="2294" max="2294" width="4.140625" style="338" customWidth="1"/>
    <col min="2295" max="2296" width="3.85546875" style="338" customWidth="1"/>
    <col min="2297" max="2298" width="4" style="338" customWidth="1"/>
    <col min="2299" max="2299" width="5.28515625" style="338" customWidth="1"/>
    <col min="2300" max="2301" width="4" style="338" customWidth="1"/>
    <col min="2302" max="2302" width="5" style="338" customWidth="1"/>
    <col min="2303" max="2303" width="4.28515625" style="338" customWidth="1"/>
    <col min="2304" max="2304" width="4" style="338" customWidth="1"/>
    <col min="2305" max="2305" width="3.85546875" style="338" customWidth="1"/>
    <col min="2306" max="2306" width="5.7109375" style="338" customWidth="1"/>
    <col min="2307" max="2307" width="5.140625" style="338" customWidth="1"/>
    <col min="2308" max="2308" width="5.7109375" style="338" customWidth="1"/>
    <col min="2309" max="2309" width="4.42578125" style="338" customWidth="1"/>
    <col min="2310" max="2311" width="4" style="338" customWidth="1"/>
    <col min="2312" max="2312" width="7.85546875" style="338" customWidth="1"/>
    <col min="2313" max="2313" width="5.7109375" style="338" customWidth="1"/>
    <col min="2314" max="2314" width="5.42578125" style="338" customWidth="1"/>
    <col min="2315" max="2315" width="4.42578125" style="338" customWidth="1"/>
    <col min="2316" max="2316" width="6.5703125" style="338" customWidth="1"/>
    <col min="2317" max="2317" width="10.28515625" style="338" customWidth="1"/>
    <col min="2318" max="2318" width="4.7109375" style="338" customWidth="1"/>
    <col min="2319" max="2319" width="5.28515625" style="338" customWidth="1"/>
    <col min="2320" max="2320" width="4.42578125" style="338" customWidth="1"/>
    <col min="2321" max="2322" width="4" style="338" customWidth="1"/>
    <col min="2323" max="2323" width="5.85546875" style="338" customWidth="1"/>
    <col min="2324" max="2324" width="4" style="338" customWidth="1"/>
    <col min="2325" max="2325" width="7.42578125" style="338" customWidth="1"/>
    <col min="2326" max="2326" width="5.28515625" style="338" customWidth="1"/>
    <col min="2327" max="2327" width="10.85546875" style="338" customWidth="1"/>
    <col min="2328" max="2329" width="10.28515625" style="338" customWidth="1"/>
    <col min="2330" max="2330" width="9.140625" style="338" customWidth="1"/>
    <col min="2331" max="2331" width="8" style="338" customWidth="1"/>
    <col min="2332" max="2539" width="9.140625" style="338" customWidth="1"/>
    <col min="2540" max="2540" width="4.140625" style="338" customWidth="1"/>
    <col min="2541" max="2541" width="23.140625" style="338" customWidth="1"/>
    <col min="2542" max="2542" width="4" style="338"/>
    <col min="2543" max="2543" width="4.140625" style="338" customWidth="1"/>
    <col min="2544" max="2544" width="23.140625" style="338" customWidth="1"/>
    <col min="2545" max="2545" width="4" style="338" customWidth="1"/>
    <col min="2546" max="2546" width="3.7109375" style="338" customWidth="1"/>
    <col min="2547" max="2547" width="4" style="338" customWidth="1"/>
    <col min="2548" max="2548" width="7.85546875" style="338" customWidth="1"/>
    <col min="2549" max="2549" width="4.5703125" style="338" customWidth="1"/>
    <col min="2550" max="2550" width="4.140625" style="338" customWidth="1"/>
    <col min="2551" max="2552" width="3.85546875" style="338" customWidth="1"/>
    <col min="2553" max="2554" width="4" style="338" customWidth="1"/>
    <col min="2555" max="2555" width="5.28515625" style="338" customWidth="1"/>
    <col min="2556" max="2557" width="4" style="338" customWidth="1"/>
    <col min="2558" max="2558" width="5" style="338" customWidth="1"/>
    <col min="2559" max="2559" width="4.28515625" style="338" customWidth="1"/>
    <col min="2560" max="2560" width="4" style="338" customWidth="1"/>
    <col min="2561" max="2561" width="3.85546875" style="338" customWidth="1"/>
    <col min="2562" max="2562" width="5.7109375" style="338" customWidth="1"/>
    <col min="2563" max="2563" width="5.140625" style="338" customWidth="1"/>
    <col min="2564" max="2564" width="5.7109375" style="338" customWidth="1"/>
    <col min="2565" max="2565" width="4.42578125" style="338" customWidth="1"/>
    <col min="2566" max="2567" width="4" style="338" customWidth="1"/>
    <col min="2568" max="2568" width="7.85546875" style="338" customWidth="1"/>
    <col min="2569" max="2569" width="5.7109375" style="338" customWidth="1"/>
    <col min="2570" max="2570" width="5.42578125" style="338" customWidth="1"/>
    <col min="2571" max="2571" width="4.42578125" style="338" customWidth="1"/>
    <col min="2572" max="2572" width="6.5703125" style="338" customWidth="1"/>
    <col min="2573" max="2573" width="10.28515625" style="338" customWidth="1"/>
    <col min="2574" max="2574" width="4.7109375" style="338" customWidth="1"/>
    <col min="2575" max="2575" width="5.28515625" style="338" customWidth="1"/>
    <col min="2576" max="2576" width="4.42578125" style="338" customWidth="1"/>
    <col min="2577" max="2578" width="4" style="338" customWidth="1"/>
    <col min="2579" max="2579" width="5.85546875" style="338" customWidth="1"/>
    <col min="2580" max="2580" width="4" style="338" customWidth="1"/>
    <col min="2581" max="2581" width="7.42578125" style="338" customWidth="1"/>
    <col min="2582" max="2582" width="5.28515625" style="338" customWidth="1"/>
    <col min="2583" max="2583" width="10.85546875" style="338" customWidth="1"/>
    <col min="2584" max="2585" width="10.28515625" style="338" customWidth="1"/>
    <col min="2586" max="2586" width="9.140625" style="338" customWidth="1"/>
    <col min="2587" max="2587" width="8" style="338" customWidth="1"/>
    <col min="2588" max="2795" width="9.140625" style="338" customWidth="1"/>
    <col min="2796" max="2796" width="4.140625" style="338" customWidth="1"/>
    <col min="2797" max="2797" width="23.140625" style="338" customWidth="1"/>
    <col min="2798" max="2798" width="4" style="338"/>
    <col min="2799" max="2799" width="4.140625" style="338" customWidth="1"/>
    <col min="2800" max="2800" width="23.140625" style="338" customWidth="1"/>
    <col min="2801" max="2801" width="4" style="338" customWidth="1"/>
    <col min="2802" max="2802" width="3.7109375" style="338" customWidth="1"/>
    <col min="2803" max="2803" width="4" style="338" customWidth="1"/>
    <col min="2804" max="2804" width="7.85546875" style="338" customWidth="1"/>
    <col min="2805" max="2805" width="4.5703125" style="338" customWidth="1"/>
    <col min="2806" max="2806" width="4.140625" style="338" customWidth="1"/>
    <col min="2807" max="2808" width="3.85546875" style="338" customWidth="1"/>
    <col min="2809" max="2810" width="4" style="338" customWidth="1"/>
    <col min="2811" max="2811" width="5.28515625" style="338" customWidth="1"/>
    <col min="2812" max="2813" width="4" style="338" customWidth="1"/>
    <col min="2814" max="2814" width="5" style="338" customWidth="1"/>
    <col min="2815" max="2815" width="4.28515625" style="338" customWidth="1"/>
    <col min="2816" max="2816" width="4" style="338" customWidth="1"/>
    <col min="2817" max="2817" width="3.85546875" style="338" customWidth="1"/>
    <col min="2818" max="2818" width="5.7109375" style="338" customWidth="1"/>
    <col min="2819" max="2819" width="5.140625" style="338" customWidth="1"/>
    <col min="2820" max="2820" width="5.7109375" style="338" customWidth="1"/>
    <col min="2821" max="2821" width="4.42578125" style="338" customWidth="1"/>
    <col min="2822" max="2823" width="4" style="338" customWidth="1"/>
    <col min="2824" max="2824" width="7.85546875" style="338" customWidth="1"/>
    <col min="2825" max="2825" width="5.7109375" style="338" customWidth="1"/>
    <col min="2826" max="2826" width="5.42578125" style="338" customWidth="1"/>
    <col min="2827" max="2827" width="4.42578125" style="338" customWidth="1"/>
    <col min="2828" max="2828" width="6.5703125" style="338" customWidth="1"/>
    <col min="2829" max="2829" width="10.28515625" style="338" customWidth="1"/>
    <col min="2830" max="2830" width="4.7109375" style="338" customWidth="1"/>
    <col min="2831" max="2831" width="5.28515625" style="338" customWidth="1"/>
    <col min="2832" max="2832" width="4.42578125" style="338" customWidth="1"/>
    <col min="2833" max="2834" width="4" style="338" customWidth="1"/>
    <col min="2835" max="2835" width="5.85546875" style="338" customWidth="1"/>
    <col min="2836" max="2836" width="4" style="338" customWidth="1"/>
    <col min="2837" max="2837" width="7.42578125" style="338" customWidth="1"/>
    <col min="2838" max="2838" width="5.28515625" style="338" customWidth="1"/>
    <col min="2839" max="2839" width="10.85546875" style="338" customWidth="1"/>
    <col min="2840" max="2841" width="10.28515625" style="338" customWidth="1"/>
    <col min="2842" max="2842" width="9.140625" style="338" customWidth="1"/>
    <col min="2843" max="2843" width="8" style="338" customWidth="1"/>
    <col min="2844" max="3051" width="9.140625" style="338" customWidth="1"/>
    <col min="3052" max="3052" width="4.140625" style="338" customWidth="1"/>
    <col min="3053" max="3053" width="23.140625" style="338" customWidth="1"/>
    <col min="3054" max="3054" width="4" style="338"/>
    <col min="3055" max="3055" width="4.140625" style="338" customWidth="1"/>
    <col min="3056" max="3056" width="23.140625" style="338" customWidth="1"/>
    <col min="3057" max="3057" width="4" style="338" customWidth="1"/>
    <col min="3058" max="3058" width="3.7109375" style="338" customWidth="1"/>
    <col min="3059" max="3059" width="4" style="338" customWidth="1"/>
    <col min="3060" max="3060" width="7.85546875" style="338" customWidth="1"/>
    <col min="3061" max="3061" width="4.5703125" style="338" customWidth="1"/>
    <col min="3062" max="3062" width="4.140625" style="338" customWidth="1"/>
    <col min="3063" max="3064" width="3.85546875" style="338" customWidth="1"/>
    <col min="3065" max="3066" width="4" style="338" customWidth="1"/>
    <col min="3067" max="3067" width="5.28515625" style="338" customWidth="1"/>
    <col min="3068" max="3069" width="4" style="338" customWidth="1"/>
    <col min="3070" max="3070" width="5" style="338" customWidth="1"/>
    <col min="3071" max="3071" width="4.28515625" style="338" customWidth="1"/>
    <col min="3072" max="3072" width="4" style="338" customWidth="1"/>
    <col min="3073" max="3073" width="3.85546875" style="338" customWidth="1"/>
    <col min="3074" max="3074" width="5.7109375" style="338" customWidth="1"/>
    <col min="3075" max="3075" width="5.140625" style="338" customWidth="1"/>
    <col min="3076" max="3076" width="5.7109375" style="338" customWidth="1"/>
    <col min="3077" max="3077" width="4.42578125" style="338" customWidth="1"/>
    <col min="3078" max="3079" width="4" style="338" customWidth="1"/>
    <col min="3080" max="3080" width="7.85546875" style="338" customWidth="1"/>
    <col min="3081" max="3081" width="5.7109375" style="338" customWidth="1"/>
    <col min="3082" max="3082" width="5.42578125" style="338" customWidth="1"/>
    <col min="3083" max="3083" width="4.42578125" style="338" customWidth="1"/>
    <col min="3084" max="3084" width="6.5703125" style="338" customWidth="1"/>
    <col min="3085" max="3085" width="10.28515625" style="338" customWidth="1"/>
    <col min="3086" max="3086" width="4.7109375" style="338" customWidth="1"/>
    <col min="3087" max="3087" width="5.28515625" style="338" customWidth="1"/>
    <col min="3088" max="3088" width="4.42578125" style="338" customWidth="1"/>
    <col min="3089" max="3090" width="4" style="338" customWidth="1"/>
    <col min="3091" max="3091" width="5.85546875" style="338" customWidth="1"/>
    <col min="3092" max="3092" width="4" style="338" customWidth="1"/>
    <col min="3093" max="3093" width="7.42578125" style="338" customWidth="1"/>
    <col min="3094" max="3094" width="5.28515625" style="338" customWidth="1"/>
    <col min="3095" max="3095" width="10.85546875" style="338" customWidth="1"/>
    <col min="3096" max="3097" width="10.28515625" style="338" customWidth="1"/>
    <col min="3098" max="3098" width="9.140625" style="338" customWidth="1"/>
    <col min="3099" max="3099" width="8" style="338" customWidth="1"/>
    <col min="3100" max="3307" width="9.140625" style="338" customWidth="1"/>
    <col min="3308" max="3308" width="4.140625" style="338" customWidth="1"/>
    <col min="3309" max="3309" width="23.140625" style="338" customWidth="1"/>
    <col min="3310" max="3310" width="4" style="338"/>
    <col min="3311" max="3311" width="4.140625" style="338" customWidth="1"/>
    <col min="3312" max="3312" width="23.140625" style="338" customWidth="1"/>
    <col min="3313" max="3313" width="4" style="338" customWidth="1"/>
    <col min="3314" max="3314" width="3.7109375" style="338" customWidth="1"/>
    <col min="3315" max="3315" width="4" style="338" customWidth="1"/>
    <col min="3316" max="3316" width="7.85546875" style="338" customWidth="1"/>
    <col min="3317" max="3317" width="4.5703125" style="338" customWidth="1"/>
    <col min="3318" max="3318" width="4.140625" style="338" customWidth="1"/>
    <col min="3319" max="3320" width="3.85546875" style="338" customWidth="1"/>
    <col min="3321" max="3322" width="4" style="338" customWidth="1"/>
    <col min="3323" max="3323" width="5.28515625" style="338" customWidth="1"/>
    <col min="3324" max="3325" width="4" style="338" customWidth="1"/>
    <col min="3326" max="3326" width="5" style="338" customWidth="1"/>
    <col min="3327" max="3327" width="4.28515625" style="338" customWidth="1"/>
    <col min="3328" max="3328" width="4" style="338" customWidth="1"/>
    <col min="3329" max="3329" width="3.85546875" style="338" customWidth="1"/>
    <col min="3330" max="3330" width="5.7109375" style="338" customWidth="1"/>
    <col min="3331" max="3331" width="5.140625" style="338" customWidth="1"/>
    <col min="3332" max="3332" width="5.7109375" style="338" customWidth="1"/>
    <col min="3333" max="3333" width="4.42578125" style="338" customWidth="1"/>
    <col min="3334" max="3335" width="4" style="338" customWidth="1"/>
    <col min="3336" max="3336" width="7.85546875" style="338" customWidth="1"/>
    <col min="3337" max="3337" width="5.7109375" style="338" customWidth="1"/>
    <col min="3338" max="3338" width="5.42578125" style="338" customWidth="1"/>
    <col min="3339" max="3339" width="4.42578125" style="338" customWidth="1"/>
    <col min="3340" max="3340" width="6.5703125" style="338" customWidth="1"/>
    <col min="3341" max="3341" width="10.28515625" style="338" customWidth="1"/>
    <col min="3342" max="3342" width="4.7109375" style="338" customWidth="1"/>
    <col min="3343" max="3343" width="5.28515625" style="338" customWidth="1"/>
    <col min="3344" max="3344" width="4.42578125" style="338" customWidth="1"/>
    <col min="3345" max="3346" width="4" style="338" customWidth="1"/>
    <col min="3347" max="3347" width="5.85546875" style="338" customWidth="1"/>
    <col min="3348" max="3348" width="4" style="338" customWidth="1"/>
    <col min="3349" max="3349" width="7.42578125" style="338" customWidth="1"/>
    <col min="3350" max="3350" width="5.28515625" style="338" customWidth="1"/>
    <col min="3351" max="3351" width="10.85546875" style="338" customWidth="1"/>
    <col min="3352" max="3353" width="10.28515625" style="338" customWidth="1"/>
    <col min="3354" max="3354" width="9.140625" style="338" customWidth="1"/>
    <col min="3355" max="3355" width="8" style="338" customWidth="1"/>
    <col min="3356" max="3563" width="9.140625" style="338" customWidth="1"/>
    <col min="3564" max="3564" width="4.140625" style="338" customWidth="1"/>
    <col min="3565" max="3565" width="23.140625" style="338" customWidth="1"/>
    <col min="3566" max="3566" width="4" style="338"/>
    <col min="3567" max="3567" width="4.140625" style="338" customWidth="1"/>
    <col min="3568" max="3568" width="23.140625" style="338" customWidth="1"/>
    <col min="3569" max="3569" width="4" style="338" customWidth="1"/>
    <col min="3570" max="3570" width="3.7109375" style="338" customWidth="1"/>
    <col min="3571" max="3571" width="4" style="338" customWidth="1"/>
    <col min="3572" max="3572" width="7.85546875" style="338" customWidth="1"/>
    <col min="3573" max="3573" width="4.5703125" style="338" customWidth="1"/>
    <col min="3574" max="3574" width="4.140625" style="338" customWidth="1"/>
    <col min="3575" max="3576" width="3.85546875" style="338" customWidth="1"/>
    <col min="3577" max="3578" width="4" style="338" customWidth="1"/>
    <col min="3579" max="3579" width="5.28515625" style="338" customWidth="1"/>
    <col min="3580" max="3581" width="4" style="338" customWidth="1"/>
    <col min="3582" max="3582" width="5" style="338" customWidth="1"/>
    <col min="3583" max="3583" width="4.28515625" style="338" customWidth="1"/>
    <col min="3584" max="3584" width="4" style="338" customWidth="1"/>
    <col min="3585" max="3585" width="3.85546875" style="338" customWidth="1"/>
    <col min="3586" max="3586" width="5.7109375" style="338" customWidth="1"/>
    <col min="3587" max="3587" width="5.140625" style="338" customWidth="1"/>
    <col min="3588" max="3588" width="5.7109375" style="338" customWidth="1"/>
    <col min="3589" max="3589" width="4.42578125" style="338" customWidth="1"/>
    <col min="3590" max="3591" width="4" style="338" customWidth="1"/>
    <col min="3592" max="3592" width="7.85546875" style="338" customWidth="1"/>
    <col min="3593" max="3593" width="5.7109375" style="338" customWidth="1"/>
    <col min="3594" max="3594" width="5.42578125" style="338" customWidth="1"/>
    <col min="3595" max="3595" width="4.42578125" style="338" customWidth="1"/>
    <col min="3596" max="3596" width="6.5703125" style="338" customWidth="1"/>
    <col min="3597" max="3597" width="10.28515625" style="338" customWidth="1"/>
    <col min="3598" max="3598" width="4.7109375" style="338" customWidth="1"/>
    <col min="3599" max="3599" width="5.28515625" style="338" customWidth="1"/>
    <col min="3600" max="3600" width="4.42578125" style="338" customWidth="1"/>
    <col min="3601" max="3602" width="4" style="338" customWidth="1"/>
    <col min="3603" max="3603" width="5.85546875" style="338" customWidth="1"/>
    <col min="3604" max="3604" width="4" style="338" customWidth="1"/>
    <col min="3605" max="3605" width="7.42578125" style="338" customWidth="1"/>
    <col min="3606" max="3606" width="5.28515625" style="338" customWidth="1"/>
    <col min="3607" max="3607" width="10.85546875" style="338" customWidth="1"/>
    <col min="3608" max="3609" width="10.28515625" style="338" customWidth="1"/>
    <col min="3610" max="3610" width="9.140625" style="338" customWidth="1"/>
    <col min="3611" max="3611" width="8" style="338" customWidth="1"/>
    <col min="3612" max="3819" width="9.140625" style="338" customWidth="1"/>
    <col min="3820" max="3820" width="4.140625" style="338" customWidth="1"/>
    <col min="3821" max="3821" width="23.140625" style="338" customWidth="1"/>
    <col min="3822" max="3822" width="4" style="338"/>
    <col min="3823" max="3823" width="4.140625" style="338" customWidth="1"/>
    <col min="3824" max="3824" width="23.140625" style="338" customWidth="1"/>
    <col min="3825" max="3825" width="4" style="338" customWidth="1"/>
    <col min="3826" max="3826" width="3.7109375" style="338" customWidth="1"/>
    <col min="3827" max="3827" width="4" style="338" customWidth="1"/>
    <col min="3828" max="3828" width="7.85546875" style="338" customWidth="1"/>
    <col min="3829" max="3829" width="4.5703125" style="338" customWidth="1"/>
    <col min="3830" max="3830" width="4.140625" style="338" customWidth="1"/>
    <col min="3831" max="3832" width="3.85546875" style="338" customWidth="1"/>
    <col min="3833" max="3834" width="4" style="338" customWidth="1"/>
    <col min="3835" max="3835" width="5.28515625" style="338" customWidth="1"/>
    <col min="3836" max="3837" width="4" style="338" customWidth="1"/>
    <col min="3838" max="3838" width="5" style="338" customWidth="1"/>
    <col min="3839" max="3839" width="4.28515625" style="338" customWidth="1"/>
    <col min="3840" max="3840" width="4" style="338" customWidth="1"/>
    <col min="3841" max="3841" width="3.85546875" style="338" customWidth="1"/>
    <col min="3842" max="3842" width="5.7109375" style="338" customWidth="1"/>
    <col min="3843" max="3843" width="5.140625" style="338" customWidth="1"/>
    <col min="3844" max="3844" width="5.7109375" style="338" customWidth="1"/>
    <col min="3845" max="3845" width="4.42578125" style="338" customWidth="1"/>
    <col min="3846" max="3847" width="4" style="338" customWidth="1"/>
    <col min="3848" max="3848" width="7.85546875" style="338" customWidth="1"/>
    <col min="3849" max="3849" width="5.7109375" style="338" customWidth="1"/>
    <col min="3850" max="3850" width="5.42578125" style="338" customWidth="1"/>
    <col min="3851" max="3851" width="4.42578125" style="338" customWidth="1"/>
    <col min="3852" max="3852" width="6.5703125" style="338" customWidth="1"/>
    <col min="3853" max="3853" width="10.28515625" style="338" customWidth="1"/>
    <col min="3854" max="3854" width="4.7109375" style="338" customWidth="1"/>
    <col min="3855" max="3855" width="5.28515625" style="338" customWidth="1"/>
    <col min="3856" max="3856" width="4.42578125" style="338" customWidth="1"/>
    <col min="3857" max="3858" width="4" style="338" customWidth="1"/>
    <col min="3859" max="3859" width="5.85546875" style="338" customWidth="1"/>
    <col min="3860" max="3860" width="4" style="338" customWidth="1"/>
    <col min="3861" max="3861" width="7.42578125" style="338" customWidth="1"/>
    <col min="3862" max="3862" width="5.28515625" style="338" customWidth="1"/>
    <col min="3863" max="3863" width="10.85546875" style="338" customWidth="1"/>
    <col min="3864" max="3865" width="10.28515625" style="338" customWidth="1"/>
    <col min="3866" max="3866" width="9.140625" style="338" customWidth="1"/>
    <col min="3867" max="3867" width="8" style="338" customWidth="1"/>
    <col min="3868" max="4075" width="9.140625" style="338" customWidth="1"/>
    <col min="4076" max="4076" width="4.140625" style="338" customWidth="1"/>
    <col min="4077" max="4077" width="23.140625" style="338" customWidth="1"/>
    <col min="4078" max="4078" width="4" style="338"/>
    <col min="4079" max="4079" width="4.140625" style="338" customWidth="1"/>
    <col min="4080" max="4080" width="23.140625" style="338" customWidth="1"/>
    <col min="4081" max="4081" width="4" style="338" customWidth="1"/>
    <col min="4082" max="4082" width="3.7109375" style="338" customWidth="1"/>
    <col min="4083" max="4083" width="4" style="338" customWidth="1"/>
    <col min="4084" max="4084" width="7.85546875" style="338" customWidth="1"/>
    <col min="4085" max="4085" width="4.5703125" style="338" customWidth="1"/>
    <col min="4086" max="4086" width="4.140625" style="338" customWidth="1"/>
    <col min="4087" max="4088" width="3.85546875" style="338" customWidth="1"/>
    <col min="4089" max="4090" width="4" style="338" customWidth="1"/>
    <col min="4091" max="4091" width="5.28515625" style="338" customWidth="1"/>
    <col min="4092" max="4093" width="4" style="338" customWidth="1"/>
    <col min="4094" max="4094" width="5" style="338" customWidth="1"/>
    <col min="4095" max="4095" width="4.28515625" style="338" customWidth="1"/>
    <col min="4096" max="4096" width="4" style="338" customWidth="1"/>
    <col min="4097" max="4097" width="3.85546875" style="338" customWidth="1"/>
    <col min="4098" max="4098" width="5.7109375" style="338" customWidth="1"/>
    <col min="4099" max="4099" width="5.140625" style="338" customWidth="1"/>
    <col min="4100" max="4100" width="5.7109375" style="338" customWidth="1"/>
    <col min="4101" max="4101" width="4.42578125" style="338" customWidth="1"/>
    <col min="4102" max="4103" width="4" style="338" customWidth="1"/>
    <col min="4104" max="4104" width="7.85546875" style="338" customWidth="1"/>
    <col min="4105" max="4105" width="5.7109375" style="338" customWidth="1"/>
    <col min="4106" max="4106" width="5.42578125" style="338" customWidth="1"/>
    <col min="4107" max="4107" width="4.42578125" style="338" customWidth="1"/>
    <col min="4108" max="4108" width="6.5703125" style="338" customWidth="1"/>
    <col min="4109" max="4109" width="10.28515625" style="338" customWidth="1"/>
    <col min="4110" max="4110" width="4.7109375" style="338" customWidth="1"/>
    <col min="4111" max="4111" width="5.28515625" style="338" customWidth="1"/>
    <col min="4112" max="4112" width="4.42578125" style="338" customWidth="1"/>
    <col min="4113" max="4114" width="4" style="338" customWidth="1"/>
    <col min="4115" max="4115" width="5.85546875" style="338" customWidth="1"/>
    <col min="4116" max="4116" width="4" style="338" customWidth="1"/>
    <col min="4117" max="4117" width="7.42578125" style="338" customWidth="1"/>
    <col min="4118" max="4118" width="5.28515625" style="338" customWidth="1"/>
    <col min="4119" max="4119" width="10.85546875" style="338" customWidth="1"/>
    <col min="4120" max="4121" width="10.28515625" style="338" customWidth="1"/>
    <col min="4122" max="4122" width="9.140625" style="338" customWidth="1"/>
    <col min="4123" max="4123" width="8" style="338" customWidth="1"/>
    <col min="4124" max="4331" width="9.140625" style="338" customWidth="1"/>
    <col min="4332" max="4332" width="4.140625" style="338" customWidth="1"/>
    <col min="4333" max="4333" width="23.140625" style="338" customWidth="1"/>
    <col min="4334" max="4334" width="4" style="338"/>
    <col min="4335" max="4335" width="4.140625" style="338" customWidth="1"/>
    <col min="4336" max="4336" width="23.140625" style="338" customWidth="1"/>
    <col min="4337" max="4337" width="4" style="338" customWidth="1"/>
    <col min="4338" max="4338" width="3.7109375" style="338" customWidth="1"/>
    <col min="4339" max="4339" width="4" style="338" customWidth="1"/>
    <col min="4340" max="4340" width="7.85546875" style="338" customWidth="1"/>
    <col min="4341" max="4341" width="4.5703125" style="338" customWidth="1"/>
    <col min="4342" max="4342" width="4.140625" style="338" customWidth="1"/>
    <col min="4343" max="4344" width="3.85546875" style="338" customWidth="1"/>
    <col min="4345" max="4346" width="4" style="338" customWidth="1"/>
    <col min="4347" max="4347" width="5.28515625" style="338" customWidth="1"/>
    <col min="4348" max="4349" width="4" style="338" customWidth="1"/>
    <col min="4350" max="4350" width="5" style="338" customWidth="1"/>
    <col min="4351" max="4351" width="4.28515625" style="338" customWidth="1"/>
    <col min="4352" max="4352" width="4" style="338" customWidth="1"/>
    <col min="4353" max="4353" width="3.85546875" style="338" customWidth="1"/>
    <col min="4354" max="4354" width="5.7109375" style="338" customWidth="1"/>
    <col min="4355" max="4355" width="5.140625" style="338" customWidth="1"/>
    <col min="4356" max="4356" width="5.7109375" style="338" customWidth="1"/>
    <col min="4357" max="4357" width="4.42578125" style="338" customWidth="1"/>
    <col min="4358" max="4359" width="4" style="338" customWidth="1"/>
    <col min="4360" max="4360" width="7.85546875" style="338" customWidth="1"/>
    <col min="4361" max="4361" width="5.7109375" style="338" customWidth="1"/>
    <col min="4362" max="4362" width="5.42578125" style="338" customWidth="1"/>
    <col min="4363" max="4363" width="4.42578125" style="338" customWidth="1"/>
    <col min="4364" max="4364" width="6.5703125" style="338" customWidth="1"/>
    <col min="4365" max="4365" width="10.28515625" style="338" customWidth="1"/>
    <col min="4366" max="4366" width="4.7109375" style="338" customWidth="1"/>
    <col min="4367" max="4367" width="5.28515625" style="338" customWidth="1"/>
    <col min="4368" max="4368" width="4.42578125" style="338" customWidth="1"/>
    <col min="4369" max="4370" width="4" style="338" customWidth="1"/>
    <col min="4371" max="4371" width="5.85546875" style="338" customWidth="1"/>
    <col min="4372" max="4372" width="4" style="338" customWidth="1"/>
    <col min="4373" max="4373" width="7.42578125" style="338" customWidth="1"/>
    <col min="4374" max="4374" width="5.28515625" style="338" customWidth="1"/>
    <col min="4375" max="4375" width="10.85546875" style="338" customWidth="1"/>
    <col min="4376" max="4377" width="10.28515625" style="338" customWidth="1"/>
    <col min="4378" max="4378" width="9.140625" style="338" customWidth="1"/>
    <col min="4379" max="4379" width="8" style="338" customWidth="1"/>
    <col min="4380" max="4587" width="9.140625" style="338" customWidth="1"/>
    <col min="4588" max="4588" width="4.140625" style="338" customWidth="1"/>
    <col min="4589" max="4589" width="23.140625" style="338" customWidth="1"/>
    <col min="4590" max="4590" width="4" style="338"/>
    <col min="4591" max="4591" width="4.140625" style="338" customWidth="1"/>
    <col min="4592" max="4592" width="23.140625" style="338" customWidth="1"/>
    <col min="4593" max="4593" width="4" style="338" customWidth="1"/>
    <col min="4594" max="4594" width="3.7109375" style="338" customWidth="1"/>
    <col min="4595" max="4595" width="4" style="338" customWidth="1"/>
    <col min="4596" max="4596" width="7.85546875" style="338" customWidth="1"/>
    <col min="4597" max="4597" width="4.5703125" style="338" customWidth="1"/>
    <col min="4598" max="4598" width="4.140625" style="338" customWidth="1"/>
    <col min="4599" max="4600" width="3.85546875" style="338" customWidth="1"/>
    <col min="4601" max="4602" width="4" style="338" customWidth="1"/>
    <col min="4603" max="4603" width="5.28515625" style="338" customWidth="1"/>
    <col min="4604" max="4605" width="4" style="338" customWidth="1"/>
    <col min="4606" max="4606" width="5" style="338" customWidth="1"/>
    <col min="4607" max="4607" width="4.28515625" style="338" customWidth="1"/>
    <col min="4608" max="4608" width="4" style="338" customWidth="1"/>
    <col min="4609" max="4609" width="3.85546875" style="338" customWidth="1"/>
    <col min="4610" max="4610" width="5.7109375" style="338" customWidth="1"/>
    <col min="4611" max="4611" width="5.140625" style="338" customWidth="1"/>
    <col min="4612" max="4612" width="5.7109375" style="338" customWidth="1"/>
    <col min="4613" max="4613" width="4.42578125" style="338" customWidth="1"/>
    <col min="4614" max="4615" width="4" style="338" customWidth="1"/>
    <col min="4616" max="4616" width="7.85546875" style="338" customWidth="1"/>
    <col min="4617" max="4617" width="5.7109375" style="338" customWidth="1"/>
    <col min="4618" max="4618" width="5.42578125" style="338" customWidth="1"/>
    <col min="4619" max="4619" width="4.42578125" style="338" customWidth="1"/>
    <col min="4620" max="4620" width="6.5703125" style="338" customWidth="1"/>
    <col min="4621" max="4621" width="10.28515625" style="338" customWidth="1"/>
    <col min="4622" max="4622" width="4.7109375" style="338" customWidth="1"/>
    <col min="4623" max="4623" width="5.28515625" style="338" customWidth="1"/>
    <col min="4624" max="4624" width="4.42578125" style="338" customWidth="1"/>
    <col min="4625" max="4626" width="4" style="338" customWidth="1"/>
    <col min="4627" max="4627" width="5.85546875" style="338" customWidth="1"/>
    <col min="4628" max="4628" width="4" style="338" customWidth="1"/>
    <col min="4629" max="4629" width="7.42578125" style="338" customWidth="1"/>
    <col min="4630" max="4630" width="5.28515625" style="338" customWidth="1"/>
    <col min="4631" max="4631" width="10.85546875" style="338" customWidth="1"/>
    <col min="4632" max="4633" width="10.28515625" style="338" customWidth="1"/>
    <col min="4634" max="4634" width="9.140625" style="338" customWidth="1"/>
    <col min="4635" max="4635" width="8" style="338" customWidth="1"/>
    <col min="4636" max="4843" width="9.140625" style="338" customWidth="1"/>
    <col min="4844" max="4844" width="4.140625" style="338" customWidth="1"/>
    <col min="4845" max="4845" width="23.140625" style="338" customWidth="1"/>
    <col min="4846" max="4846" width="4" style="338"/>
    <col min="4847" max="4847" width="4.140625" style="338" customWidth="1"/>
    <col min="4848" max="4848" width="23.140625" style="338" customWidth="1"/>
    <col min="4849" max="4849" width="4" style="338" customWidth="1"/>
    <col min="4850" max="4850" width="3.7109375" style="338" customWidth="1"/>
    <col min="4851" max="4851" width="4" style="338" customWidth="1"/>
    <col min="4852" max="4852" width="7.85546875" style="338" customWidth="1"/>
    <col min="4853" max="4853" width="4.5703125" style="338" customWidth="1"/>
    <col min="4854" max="4854" width="4.140625" style="338" customWidth="1"/>
    <col min="4855" max="4856" width="3.85546875" style="338" customWidth="1"/>
    <col min="4857" max="4858" width="4" style="338" customWidth="1"/>
    <col min="4859" max="4859" width="5.28515625" style="338" customWidth="1"/>
    <col min="4860" max="4861" width="4" style="338" customWidth="1"/>
    <col min="4862" max="4862" width="5" style="338" customWidth="1"/>
    <col min="4863" max="4863" width="4.28515625" style="338" customWidth="1"/>
    <col min="4864" max="4864" width="4" style="338" customWidth="1"/>
    <col min="4865" max="4865" width="3.85546875" style="338" customWidth="1"/>
    <col min="4866" max="4866" width="5.7109375" style="338" customWidth="1"/>
    <col min="4867" max="4867" width="5.140625" style="338" customWidth="1"/>
    <col min="4868" max="4868" width="5.7109375" style="338" customWidth="1"/>
    <col min="4869" max="4869" width="4.42578125" style="338" customWidth="1"/>
    <col min="4870" max="4871" width="4" style="338" customWidth="1"/>
    <col min="4872" max="4872" width="7.85546875" style="338" customWidth="1"/>
    <col min="4873" max="4873" width="5.7109375" style="338" customWidth="1"/>
    <col min="4874" max="4874" width="5.42578125" style="338" customWidth="1"/>
    <col min="4875" max="4875" width="4.42578125" style="338" customWidth="1"/>
    <col min="4876" max="4876" width="6.5703125" style="338" customWidth="1"/>
    <col min="4877" max="4877" width="10.28515625" style="338" customWidth="1"/>
    <col min="4878" max="4878" width="4.7109375" style="338" customWidth="1"/>
    <col min="4879" max="4879" width="5.28515625" style="338" customWidth="1"/>
    <col min="4880" max="4880" width="4.42578125" style="338" customWidth="1"/>
    <col min="4881" max="4882" width="4" style="338" customWidth="1"/>
    <col min="4883" max="4883" width="5.85546875" style="338" customWidth="1"/>
    <col min="4884" max="4884" width="4" style="338" customWidth="1"/>
    <col min="4885" max="4885" width="7.42578125" style="338" customWidth="1"/>
    <col min="4886" max="4886" width="5.28515625" style="338" customWidth="1"/>
    <col min="4887" max="4887" width="10.85546875" style="338" customWidth="1"/>
    <col min="4888" max="4889" width="10.28515625" style="338" customWidth="1"/>
    <col min="4890" max="4890" width="9.140625" style="338" customWidth="1"/>
    <col min="4891" max="4891" width="8" style="338" customWidth="1"/>
    <col min="4892" max="5099" width="9.140625" style="338" customWidth="1"/>
    <col min="5100" max="5100" width="4.140625" style="338" customWidth="1"/>
    <col min="5101" max="5101" width="23.140625" style="338" customWidth="1"/>
    <col min="5102" max="5102" width="4" style="338"/>
    <col min="5103" max="5103" width="4.140625" style="338" customWidth="1"/>
    <col min="5104" max="5104" width="23.140625" style="338" customWidth="1"/>
    <col min="5105" max="5105" width="4" style="338" customWidth="1"/>
    <col min="5106" max="5106" width="3.7109375" style="338" customWidth="1"/>
    <col min="5107" max="5107" width="4" style="338" customWidth="1"/>
    <col min="5108" max="5108" width="7.85546875" style="338" customWidth="1"/>
    <col min="5109" max="5109" width="4.5703125" style="338" customWidth="1"/>
    <col min="5110" max="5110" width="4.140625" style="338" customWidth="1"/>
    <col min="5111" max="5112" width="3.85546875" style="338" customWidth="1"/>
    <col min="5113" max="5114" width="4" style="338" customWidth="1"/>
    <col min="5115" max="5115" width="5.28515625" style="338" customWidth="1"/>
    <col min="5116" max="5117" width="4" style="338" customWidth="1"/>
    <col min="5118" max="5118" width="5" style="338" customWidth="1"/>
    <col min="5119" max="5119" width="4.28515625" style="338" customWidth="1"/>
    <col min="5120" max="5120" width="4" style="338" customWidth="1"/>
    <col min="5121" max="5121" width="3.85546875" style="338" customWidth="1"/>
    <col min="5122" max="5122" width="5.7109375" style="338" customWidth="1"/>
    <col min="5123" max="5123" width="5.140625" style="338" customWidth="1"/>
    <col min="5124" max="5124" width="5.7109375" style="338" customWidth="1"/>
    <col min="5125" max="5125" width="4.42578125" style="338" customWidth="1"/>
    <col min="5126" max="5127" width="4" style="338" customWidth="1"/>
    <col min="5128" max="5128" width="7.85546875" style="338" customWidth="1"/>
    <col min="5129" max="5129" width="5.7109375" style="338" customWidth="1"/>
    <col min="5130" max="5130" width="5.42578125" style="338" customWidth="1"/>
    <col min="5131" max="5131" width="4.42578125" style="338" customWidth="1"/>
    <col min="5132" max="5132" width="6.5703125" style="338" customWidth="1"/>
    <col min="5133" max="5133" width="10.28515625" style="338" customWidth="1"/>
    <col min="5134" max="5134" width="4.7109375" style="338" customWidth="1"/>
    <col min="5135" max="5135" width="5.28515625" style="338" customWidth="1"/>
    <col min="5136" max="5136" width="4.42578125" style="338" customWidth="1"/>
    <col min="5137" max="5138" width="4" style="338" customWidth="1"/>
    <col min="5139" max="5139" width="5.85546875" style="338" customWidth="1"/>
    <col min="5140" max="5140" width="4" style="338" customWidth="1"/>
    <col min="5141" max="5141" width="7.42578125" style="338" customWidth="1"/>
    <col min="5142" max="5142" width="5.28515625" style="338" customWidth="1"/>
    <col min="5143" max="5143" width="10.85546875" style="338" customWidth="1"/>
    <col min="5144" max="5145" width="10.28515625" style="338" customWidth="1"/>
    <col min="5146" max="5146" width="9.140625" style="338" customWidth="1"/>
    <col min="5147" max="5147" width="8" style="338" customWidth="1"/>
    <col min="5148" max="5355" width="9.140625" style="338" customWidth="1"/>
    <col min="5356" max="5356" width="4.140625" style="338" customWidth="1"/>
    <col min="5357" max="5357" width="23.140625" style="338" customWidth="1"/>
    <col min="5358" max="5358" width="4" style="338"/>
    <col min="5359" max="5359" width="4.140625" style="338" customWidth="1"/>
    <col min="5360" max="5360" width="23.140625" style="338" customWidth="1"/>
    <col min="5361" max="5361" width="4" style="338" customWidth="1"/>
    <col min="5362" max="5362" width="3.7109375" style="338" customWidth="1"/>
    <col min="5363" max="5363" width="4" style="338" customWidth="1"/>
    <col min="5364" max="5364" width="7.85546875" style="338" customWidth="1"/>
    <col min="5365" max="5365" width="4.5703125" style="338" customWidth="1"/>
    <col min="5366" max="5366" width="4.140625" style="338" customWidth="1"/>
    <col min="5367" max="5368" width="3.85546875" style="338" customWidth="1"/>
    <col min="5369" max="5370" width="4" style="338" customWidth="1"/>
    <col min="5371" max="5371" width="5.28515625" style="338" customWidth="1"/>
    <col min="5372" max="5373" width="4" style="338" customWidth="1"/>
    <col min="5374" max="5374" width="5" style="338" customWidth="1"/>
    <col min="5375" max="5375" width="4.28515625" style="338" customWidth="1"/>
    <col min="5376" max="5376" width="4" style="338" customWidth="1"/>
    <col min="5377" max="5377" width="3.85546875" style="338" customWidth="1"/>
    <col min="5378" max="5378" width="5.7109375" style="338" customWidth="1"/>
    <col min="5379" max="5379" width="5.140625" style="338" customWidth="1"/>
    <col min="5380" max="5380" width="5.7109375" style="338" customWidth="1"/>
    <col min="5381" max="5381" width="4.42578125" style="338" customWidth="1"/>
    <col min="5382" max="5383" width="4" style="338" customWidth="1"/>
    <col min="5384" max="5384" width="7.85546875" style="338" customWidth="1"/>
    <col min="5385" max="5385" width="5.7109375" style="338" customWidth="1"/>
    <col min="5386" max="5386" width="5.42578125" style="338" customWidth="1"/>
    <col min="5387" max="5387" width="4.42578125" style="338" customWidth="1"/>
    <col min="5388" max="5388" width="6.5703125" style="338" customWidth="1"/>
    <col min="5389" max="5389" width="10.28515625" style="338" customWidth="1"/>
    <col min="5390" max="5390" width="4.7109375" style="338" customWidth="1"/>
    <col min="5391" max="5391" width="5.28515625" style="338" customWidth="1"/>
    <col min="5392" max="5392" width="4.42578125" style="338" customWidth="1"/>
    <col min="5393" max="5394" width="4" style="338" customWidth="1"/>
    <col min="5395" max="5395" width="5.85546875" style="338" customWidth="1"/>
    <col min="5396" max="5396" width="4" style="338" customWidth="1"/>
    <col min="5397" max="5397" width="7.42578125" style="338" customWidth="1"/>
    <col min="5398" max="5398" width="5.28515625" style="338" customWidth="1"/>
    <col min="5399" max="5399" width="10.85546875" style="338" customWidth="1"/>
    <col min="5400" max="5401" width="10.28515625" style="338" customWidth="1"/>
    <col min="5402" max="5402" width="9.140625" style="338" customWidth="1"/>
    <col min="5403" max="5403" width="8" style="338" customWidth="1"/>
    <col min="5404" max="5611" width="9.140625" style="338" customWidth="1"/>
    <col min="5612" max="5612" width="4.140625" style="338" customWidth="1"/>
    <col min="5613" max="5613" width="23.140625" style="338" customWidth="1"/>
    <col min="5614" max="5614" width="4" style="338"/>
    <col min="5615" max="5615" width="4.140625" style="338" customWidth="1"/>
    <col min="5616" max="5616" width="23.140625" style="338" customWidth="1"/>
    <col min="5617" max="5617" width="4" style="338" customWidth="1"/>
    <col min="5618" max="5618" width="3.7109375" style="338" customWidth="1"/>
    <col min="5619" max="5619" width="4" style="338" customWidth="1"/>
    <col min="5620" max="5620" width="7.85546875" style="338" customWidth="1"/>
    <col min="5621" max="5621" width="4.5703125" style="338" customWidth="1"/>
    <col min="5622" max="5622" width="4.140625" style="338" customWidth="1"/>
    <col min="5623" max="5624" width="3.85546875" style="338" customWidth="1"/>
    <col min="5625" max="5626" width="4" style="338" customWidth="1"/>
    <col min="5627" max="5627" width="5.28515625" style="338" customWidth="1"/>
    <col min="5628" max="5629" width="4" style="338" customWidth="1"/>
    <col min="5630" max="5630" width="5" style="338" customWidth="1"/>
    <col min="5631" max="5631" width="4.28515625" style="338" customWidth="1"/>
    <col min="5632" max="5632" width="4" style="338" customWidth="1"/>
    <col min="5633" max="5633" width="3.85546875" style="338" customWidth="1"/>
    <col min="5634" max="5634" width="5.7109375" style="338" customWidth="1"/>
    <col min="5635" max="5635" width="5.140625" style="338" customWidth="1"/>
    <col min="5636" max="5636" width="5.7109375" style="338" customWidth="1"/>
    <col min="5637" max="5637" width="4.42578125" style="338" customWidth="1"/>
    <col min="5638" max="5639" width="4" style="338" customWidth="1"/>
    <col min="5640" max="5640" width="7.85546875" style="338" customWidth="1"/>
    <col min="5641" max="5641" width="5.7109375" style="338" customWidth="1"/>
    <col min="5642" max="5642" width="5.42578125" style="338" customWidth="1"/>
    <col min="5643" max="5643" width="4.42578125" style="338" customWidth="1"/>
    <col min="5644" max="5644" width="6.5703125" style="338" customWidth="1"/>
    <col min="5645" max="5645" width="10.28515625" style="338" customWidth="1"/>
    <col min="5646" max="5646" width="4.7109375" style="338" customWidth="1"/>
    <col min="5647" max="5647" width="5.28515625" style="338" customWidth="1"/>
    <col min="5648" max="5648" width="4.42578125" style="338" customWidth="1"/>
    <col min="5649" max="5650" width="4" style="338" customWidth="1"/>
    <col min="5651" max="5651" width="5.85546875" style="338" customWidth="1"/>
    <col min="5652" max="5652" width="4" style="338" customWidth="1"/>
    <col min="5653" max="5653" width="7.42578125" style="338" customWidth="1"/>
    <col min="5654" max="5654" width="5.28515625" style="338" customWidth="1"/>
    <col min="5655" max="5655" width="10.85546875" style="338" customWidth="1"/>
    <col min="5656" max="5657" width="10.28515625" style="338" customWidth="1"/>
    <col min="5658" max="5658" width="9.140625" style="338" customWidth="1"/>
    <col min="5659" max="5659" width="8" style="338" customWidth="1"/>
    <col min="5660" max="5867" width="9.140625" style="338" customWidth="1"/>
    <col min="5868" max="5868" width="4.140625" style="338" customWidth="1"/>
    <col min="5869" max="5869" width="23.140625" style="338" customWidth="1"/>
    <col min="5870" max="5870" width="4" style="338"/>
    <col min="5871" max="5871" width="4.140625" style="338" customWidth="1"/>
    <col min="5872" max="5872" width="23.140625" style="338" customWidth="1"/>
    <col min="5873" max="5873" width="4" style="338" customWidth="1"/>
    <col min="5874" max="5874" width="3.7109375" style="338" customWidth="1"/>
    <col min="5875" max="5875" width="4" style="338" customWidth="1"/>
    <col min="5876" max="5876" width="7.85546875" style="338" customWidth="1"/>
    <col min="5877" max="5877" width="4.5703125" style="338" customWidth="1"/>
    <col min="5878" max="5878" width="4.140625" style="338" customWidth="1"/>
    <col min="5879" max="5880" width="3.85546875" style="338" customWidth="1"/>
    <col min="5881" max="5882" width="4" style="338" customWidth="1"/>
    <col min="5883" max="5883" width="5.28515625" style="338" customWidth="1"/>
    <col min="5884" max="5885" width="4" style="338" customWidth="1"/>
    <col min="5886" max="5886" width="5" style="338" customWidth="1"/>
    <col min="5887" max="5887" width="4.28515625" style="338" customWidth="1"/>
    <col min="5888" max="5888" width="4" style="338" customWidth="1"/>
    <col min="5889" max="5889" width="3.85546875" style="338" customWidth="1"/>
    <col min="5890" max="5890" width="5.7109375" style="338" customWidth="1"/>
    <col min="5891" max="5891" width="5.140625" style="338" customWidth="1"/>
    <col min="5892" max="5892" width="5.7109375" style="338" customWidth="1"/>
    <col min="5893" max="5893" width="4.42578125" style="338" customWidth="1"/>
    <col min="5894" max="5895" width="4" style="338" customWidth="1"/>
    <col min="5896" max="5896" width="7.85546875" style="338" customWidth="1"/>
    <col min="5897" max="5897" width="5.7109375" style="338" customWidth="1"/>
    <col min="5898" max="5898" width="5.42578125" style="338" customWidth="1"/>
    <col min="5899" max="5899" width="4.42578125" style="338" customWidth="1"/>
    <col min="5900" max="5900" width="6.5703125" style="338" customWidth="1"/>
    <col min="5901" max="5901" width="10.28515625" style="338" customWidth="1"/>
    <col min="5902" max="5902" width="4.7109375" style="338" customWidth="1"/>
    <col min="5903" max="5903" width="5.28515625" style="338" customWidth="1"/>
    <col min="5904" max="5904" width="4.42578125" style="338" customWidth="1"/>
    <col min="5905" max="5906" width="4" style="338" customWidth="1"/>
    <col min="5907" max="5907" width="5.85546875" style="338" customWidth="1"/>
    <col min="5908" max="5908" width="4" style="338" customWidth="1"/>
    <col min="5909" max="5909" width="7.42578125" style="338" customWidth="1"/>
    <col min="5910" max="5910" width="5.28515625" style="338" customWidth="1"/>
    <col min="5911" max="5911" width="10.85546875" style="338" customWidth="1"/>
    <col min="5912" max="5913" width="10.28515625" style="338" customWidth="1"/>
    <col min="5914" max="5914" width="9.140625" style="338" customWidth="1"/>
    <col min="5915" max="5915" width="8" style="338" customWidth="1"/>
    <col min="5916" max="6123" width="9.140625" style="338" customWidth="1"/>
    <col min="6124" max="6124" width="4.140625" style="338" customWidth="1"/>
    <col min="6125" max="6125" width="23.140625" style="338" customWidth="1"/>
    <col min="6126" max="6126" width="4" style="338"/>
    <col min="6127" max="6127" width="4.140625" style="338" customWidth="1"/>
    <col min="6128" max="6128" width="23.140625" style="338" customWidth="1"/>
    <col min="6129" max="6129" width="4" style="338" customWidth="1"/>
    <col min="6130" max="6130" width="3.7109375" style="338" customWidth="1"/>
    <col min="6131" max="6131" width="4" style="338" customWidth="1"/>
    <col min="6132" max="6132" width="7.85546875" style="338" customWidth="1"/>
    <col min="6133" max="6133" width="4.5703125" style="338" customWidth="1"/>
    <col min="6134" max="6134" width="4.140625" style="338" customWidth="1"/>
    <col min="6135" max="6136" width="3.85546875" style="338" customWidth="1"/>
    <col min="6137" max="6138" width="4" style="338" customWidth="1"/>
    <col min="6139" max="6139" width="5.28515625" style="338" customWidth="1"/>
    <col min="6140" max="6141" width="4" style="338" customWidth="1"/>
    <col min="6142" max="6142" width="5" style="338" customWidth="1"/>
    <col min="6143" max="6143" width="4.28515625" style="338" customWidth="1"/>
    <col min="6144" max="6144" width="4" style="338" customWidth="1"/>
    <col min="6145" max="6145" width="3.85546875" style="338" customWidth="1"/>
    <col min="6146" max="6146" width="5.7109375" style="338" customWidth="1"/>
    <col min="6147" max="6147" width="5.140625" style="338" customWidth="1"/>
    <col min="6148" max="6148" width="5.7109375" style="338" customWidth="1"/>
    <col min="6149" max="6149" width="4.42578125" style="338" customWidth="1"/>
    <col min="6150" max="6151" width="4" style="338" customWidth="1"/>
    <col min="6152" max="6152" width="7.85546875" style="338" customWidth="1"/>
    <col min="6153" max="6153" width="5.7109375" style="338" customWidth="1"/>
    <col min="6154" max="6154" width="5.42578125" style="338" customWidth="1"/>
    <col min="6155" max="6155" width="4.42578125" style="338" customWidth="1"/>
    <col min="6156" max="6156" width="6.5703125" style="338" customWidth="1"/>
    <col min="6157" max="6157" width="10.28515625" style="338" customWidth="1"/>
    <col min="6158" max="6158" width="4.7109375" style="338" customWidth="1"/>
    <col min="6159" max="6159" width="5.28515625" style="338" customWidth="1"/>
    <col min="6160" max="6160" width="4.42578125" style="338" customWidth="1"/>
    <col min="6161" max="6162" width="4" style="338" customWidth="1"/>
    <col min="6163" max="6163" width="5.85546875" style="338" customWidth="1"/>
    <col min="6164" max="6164" width="4" style="338" customWidth="1"/>
    <col min="6165" max="6165" width="7.42578125" style="338" customWidth="1"/>
    <col min="6166" max="6166" width="5.28515625" style="338" customWidth="1"/>
    <col min="6167" max="6167" width="10.85546875" style="338" customWidth="1"/>
    <col min="6168" max="6169" width="10.28515625" style="338" customWidth="1"/>
    <col min="6170" max="6170" width="9.140625" style="338" customWidth="1"/>
    <col min="6171" max="6171" width="8" style="338" customWidth="1"/>
    <col min="6172" max="6379" width="9.140625" style="338" customWidth="1"/>
    <col min="6380" max="6380" width="4.140625" style="338" customWidth="1"/>
    <col min="6381" max="6381" width="23.140625" style="338" customWidth="1"/>
    <col min="6382" max="6382" width="4" style="338"/>
    <col min="6383" max="6383" width="4.140625" style="338" customWidth="1"/>
    <col min="6384" max="6384" width="23.140625" style="338" customWidth="1"/>
    <col min="6385" max="6385" width="4" style="338" customWidth="1"/>
    <col min="6386" max="6386" width="3.7109375" style="338" customWidth="1"/>
    <col min="6387" max="6387" width="4" style="338" customWidth="1"/>
    <col min="6388" max="6388" width="7.85546875" style="338" customWidth="1"/>
    <col min="6389" max="6389" width="4.5703125" style="338" customWidth="1"/>
    <col min="6390" max="6390" width="4.140625" style="338" customWidth="1"/>
    <col min="6391" max="6392" width="3.85546875" style="338" customWidth="1"/>
    <col min="6393" max="6394" width="4" style="338" customWidth="1"/>
    <col min="6395" max="6395" width="5.28515625" style="338" customWidth="1"/>
    <col min="6396" max="6397" width="4" style="338" customWidth="1"/>
    <col min="6398" max="6398" width="5" style="338" customWidth="1"/>
    <col min="6399" max="6399" width="4.28515625" style="338" customWidth="1"/>
    <col min="6400" max="6400" width="4" style="338" customWidth="1"/>
    <col min="6401" max="6401" width="3.85546875" style="338" customWidth="1"/>
    <col min="6402" max="6402" width="5.7109375" style="338" customWidth="1"/>
    <col min="6403" max="6403" width="5.140625" style="338" customWidth="1"/>
    <col min="6404" max="6404" width="5.7109375" style="338" customWidth="1"/>
    <col min="6405" max="6405" width="4.42578125" style="338" customWidth="1"/>
    <col min="6406" max="6407" width="4" style="338" customWidth="1"/>
    <col min="6408" max="6408" width="7.85546875" style="338" customWidth="1"/>
    <col min="6409" max="6409" width="5.7109375" style="338" customWidth="1"/>
    <col min="6410" max="6410" width="5.42578125" style="338" customWidth="1"/>
    <col min="6411" max="6411" width="4.42578125" style="338" customWidth="1"/>
    <col min="6412" max="6412" width="6.5703125" style="338" customWidth="1"/>
    <col min="6413" max="6413" width="10.28515625" style="338" customWidth="1"/>
    <col min="6414" max="6414" width="4.7109375" style="338" customWidth="1"/>
    <col min="6415" max="6415" width="5.28515625" style="338" customWidth="1"/>
    <col min="6416" max="6416" width="4.42578125" style="338" customWidth="1"/>
    <col min="6417" max="6418" width="4" style="338" customWidth="1"/>
    <col min="6419" max="6419" width="5.85546875" style="338" customWidth="1"/>
    <col min="6420" max="6420" width="4" style="338" customWidth="1"/>
    <col min="6421" max="6421" width="7.42578125" style="338" customWidth="1"/>
    <col min="6422" max="6422" width="5.28515625" style="338" customWidth="1"/>
    <col min="6423" max="6423" width="10.85546875" style="338" customWidth="1"/>
    <col min="6424" max="6425" width="10.28515625" style="338" customWidth="1"/>
    <col min="6426" max="6426" width="9.140625" style="338" customWidth="1"/>
    <col min="6427" max="6427" width="8" style="338" customWidth="1"/>
    <col min="6428" max="6635" width="9.140625" style="338" customWidth="1"/>
    <col min="6636" max="6636" width="4.140625" style="338" customWidth="1"/>
    <col min="6637" max="6637" width="23.140625" style="338" customWidth="1"/>
    <col min="6638" max="6638" width="4" style="338"/>
    <col min="6639" max="6639" width="4.140625" style="338" customWidth="1"/>
    <col min="6640" max="6640" width="23.140625" style="338" customWidth="1"/>
    <col min="6641" max="6641" width="4" style="338" customWidth="1"/>
    <col min="6642" max="6642" width="3.7109375" style="338" customWidth="1"/>
    <col min="6643" max="6643" width="4" style="338" customWidth="1"/>
    <col min="6644" max="6644" width="7.85546875" style="338" customWidth="1"/>
    <col min="6645" max="6645" width="4.5703125" style="338" customWidth="1"/>
    <col min="6646" max="6646" width="4.140625" style="338" customWidth="1"/>
    <col min="6647" max="6648" width="3.85546875" style="338" customWidth="1"/>
    <col min="6649" max="6650" width="4" style="338" customWidth="1"/>
    <col min="6651" max="6651" width="5.28515625" style="338" customWidth="1"/>
    <col min="6652" max="6653" width="4" style="338" customWidth="1"/>
    <col min="6654" max="6654" width="5" style="338" customWidth="1"/>
    <col min="6655" max="6655" width="4.28515625" style="338" customWidth="1"/>
    <col min="6656" max="6656" width="4" style="338" customWidth="1"/>
    <col min="6657" max="6657" width="3.85546875" style="338" customWidth="1"/>
    <col min="6658" max="6658" width="5.7109375" style="338" customWidth="1"/>
    <col min="6659" max="6659" width="5.140625" style="338" customWidth="1"/>
    <col min="6660" max="6660" width="5.7109375" style="338" customWidth="1"/>
    <col min="6661" max="6661" width="4.42578125" style="338" customWidth="1"/>
    <col min="6662" max="6663" width="4" style="338" customWidth="1"/>
    <col min="6664" max="6664" width="7.85546875" style="338" customWidth="1"/>
    <col min="6665" max="6665" width="5.7109375" style="338" customWidth="1"/>
    <col min="6666" max="6666" width="5.42578125" style="338" customWidth="1"/>
    <col min="6667" max="6667" width="4.42578125" style="338" customWidth="1"/>
    <col min="6668" max="6668" width="6.5703125" style="338" customWidth="1"/>
    <col min="6669" max="6669" width="10.28515625" style="338" customWidth="1"/>
    <col min="6670" max="6670" width="4.7109375" style="338" customWidth="1"/>
    <col min="6671" max="6671" width="5.28515625" style="338" customWidth="1"/>
    <col min="6672" max="6672" width="4.42578125" style="338" customWidth="1"/>
    <col min="6673" max="6674" width="4" style="338" customWidth="1"/>
    <col min="6675" max="6675" width="5.85546875" style="338" customWidth="1"/>
    <col min="6676" max="6676" width="4" style="338" customWidth="1"/>
    <col min="6677" max="6677" width="7.42578125" style="338" customWidth="1"/>
    <col min="6678" max="6678" width="5.28515625" style="338" customWidth="1"/>
    <col min="6679" max="6679" width="10.85546875" style="338" customWidth="1"/>
    <col min="6680" max="6681" width="10.28515625" style="338" customWidth="1"/>
    <col min="6682" max="6682" width="9.140625" style="338" customWidth="1"/>
    <col min="6683" max="6683" width="8" style="338" customWidth="1"/>
    <col min="6684" max="6891" width="9.140625" style="338" customWidth="1"/>
    <col min="6892" max="6892" width="4.140625" style="338" customWidth="1"/>
    <col min="6893" max="6893" width="23.140625" style="338" customWidth="1"/>
    <col min="6894" max="6894" width="4" style="338"/>
    <col min="6895" max="6895" width="4.140625" style="338" customWidth="1"/>
    <col min="6896" max="6896" width="23.140625" style="338" customWidth="1"/>
    <col min="6897" max="6897" width="4" style="338" customWidth="1"/>
    <col min="6898" max="6898" width="3.7109375" style="338" customWidth="1"/>
    <col min="6899" max="6899" width="4" style="338" customWidth="1"/>
    <col min="6900" max="6900" width="7.85546875" style="338" customWidth="1"/>
    <col min="6901" max="6901" width="4.5703125" style="338" customWidth="1"/>
    <col min="6902" max="6902" width="4.140625" style="338" customWidth="1"/>
    <col min="6903" max="6904" width="3.85546875" style="338" customWidth="1"/>
    <col min="6905" max="6906" width="4" style="338" customWidth="1"/>
    <col min="6907" max="6907" width="5.28515625" style="338" customWidth="1"/>
    <col min="6908" max="6909" width="4" style="338" customWidth="1"/>
    <col min="6910" max="6910" width="5" style="338" customWidth="1"/>
    <col min="6911" max="6911" width="4.28515625" style="338" customWidth="1"/>
    <col min="6912" max="6912" width="4" style="338" customWidth="1"/>
    <col min="6913" max="6913" width="3.85546875" style="338" customWidth="1"/>
    <col min="6914" max="6914" width="5.7109375" style="338" customWidth="1"/>
    <col min="6915" max="6915" width="5.140625" style="338" customWidth="1"/>
    <col min="6916" max="6916" width="5.7109375" style="338" customWidth="1"/>
    <col min="6917" max="6917" width="4.42578125" style="338" customWidth="1"/>
    <col min="6918" max="6919" width="4" style="338" customWidth="1"/>
    <col min="6920" max="6920" width="7.85546875" style="338" customWidth="1"/>
    <col min="6921" max="6921" width="5.7109375" style="338" customWidth="1"/>
    <col min="6922" max="6922" width="5.42578125" style="338" customWidth="1"/>
    <col min="6923" max="6923" width="4.42578125" style="338" customWidth="1"/>
    <col min="6924" max="6924" width="6.5703125" style="338" customWidth="1"/>
    <col min="6925" max="6925" width="10.28515625" style="338" customWidth="1"/>
    <col min="6926" max="6926" width="4.7109375" style="338" customWidth="1"/>
    <col min="6927" max="6927" width="5.28515625" style="338" customWidth="1"/>
    <col min="6928" max="6928" width="4.42578125" style="338" customWidth="1"/>
    <col min="6929" max="6930" width="4" style="338" customWidth="1"/>
    <col min="6931" max="6931" width="5.85546875" style="338" customWidth="1"/>
    <col min="6932" max="6932" width="4" style="338" customWidth="1"/>
    <col min="6933" max="6933" width="7.42578125" style="338" customWidth="1"/>
    <col min="6934" max="6934" width="5.28515625" style="338" customWidth="1"/>
    <col min="6935" max="6935" width="10.85546875" style="338" customWidth="1"/>
    <col min="6936" max="6937" width="10.28515625" style="338" customWidth="1"/>
    <col min="6938" max="6938" width="9.140625" style="338" customWidth="1"/>
    <col min="6939" max="6939" width="8" style="338" customWidth="1"/>
    <col min="6940" max="7147" width="9.140625" style="338" customWidth="1"/>
    <col min="7148" max="7148" width="4.140625" style="338" customWidth="1"/>
    <col min="7149" max="7149" width="23.140625" style="338" customWidth="1"/>
    <col min="7150" max="7150" width="4" style="338"/>
    <col min="7151" max="7151" width="4.140625" style="338" customWidth="1"/>
    <col min="7152" max="7152" width="23.140625" style="338" customWidth="1"/>
    <col min="7153" max="7153" width="4" style="338" customWidth="1"/>
    <col min="7154" max="7154" width="3.7109375" style="338" customWidth="1"/>
    <col min="7155" max="7155" width="4" style="338" customWidth="1"/>
    <col min="7156" max="7156" width="7.85546875" style="338" customWidth="1"/>
    <col min="7157" max="7157" width="4.5703125" style="338" customWidth="1"/>
    <col min="7158" max="7158" width="4.140625" style="338" customWidth="1"/>
    <col min="7159" max="7160" width="3.85546875" style="338" customWidth="1"/>
    <col min="7161" max="7162" width="4" style="338" customWidth="1"/>
    <col min="7163" max="7163" width="5.28515625" style="338" customWidth="1"/>
    <col min="7164" max="7165" width="4" style="338" customWidth="1"/>
    <col min="7166" max="7166" width="5" style="338" customWidth="1"/>
    <col min="7167" max="7167" width="4.28515625" style="338" customWidth="1"/>
    <col min="7168" max="7168" width="4" style="338" customWidth="1"/>
    <col min="7169" max="7169" width="3.85546875" style="338" customWidth="1"/>
    <col min="7170" max="7170" width="5.7109375" style="338" customWidth="1"/>
    <col min="7171" max="7171" width="5.140625" style="338" customWidth="1"/>
    <col min="7172" max="7172" width="5.7109375" style="338" customWidth="1"/>
    <col min="7173" max="7173" width="4.42578125" style="338" customWidth="1"/>
    <col min="7174" max="7175" width="4" style="338" customWidth="1"/>
    <col min="7176" max="7176" width="7.85546875" style="338" customWidth="1"/>
    <col min="7177" max="7177" width="5.7109375" style="338" customWidth="1"/>
    <col min="7178" max="7178" width="5.42578125" style="338" customWidth="1"/>
    <col min="7179" max="7179" width="4.42578125" style="338" customWidth="1"/>
    <col min="7180" max="7180" width="6.5703125" style="338" customWidth="1"/>
    <col min="7181" max="7181" width="10.28515625" style="338" customWidth="1"/>
    <col min="7182" max="7182" width="4.7109375" style="338" customWidth="1"/>
    <col min="7183" max="7183" width="5.28515625" style="338" customWidth="1"/>
    <col min="7184" max="7184" width="4.42578125" style="338" customWidth="1"/>
    <col min="7185" max="7186" width="4" style="338" customWidth="1"/>
    <col min="7187" max="7187" width="5.85546875" style="338" customWidth="1"/>
    <col min="7188" max="7188" width="4" style="338" customWidth="1"/>
    <col min="7189" max="7189" width="7.42578125" style="338" customWidth="1"/>
    <col min="7190" max="7190" width="5.28515625" style="338" customWidth="1"/>
    <col min="7191" max="7191" width="10.85546875" style="338" customWidth="1"/>
    <col min="7192" max="7193" width="10.28515625" style="338" customWidth="1"/>
    <col min="7194" max="7194" width="9.140625" style="338" customWidth="1"/>
    <col min="7195" max="7195" width="8" style="338" customWidth="1"/>
    <col min="7196" max="7403" width="9.140625" style="338" customWidth="1"/>
    <col min="7404" max="7404" width="4.140625" style="338" customWidth="1"/>
    <col min="7405" max="7405" width="23.140625" style="338" customWidth="1"/>
    <col min="7406" max="7406" width="4" style="338"/>
    <col min="7407" max="7407" width="4.140625" style="338" customWidth="1"/>
    <col min="7408" max="7408" width="23.140625" style="338" customWidth="1"/>
    <col min="7409" max="7409" width="4" style="338" customWidth="1"/>
    <col min="7410" max="7410" width="3.7109375" style="338" customWidth="1"/>
    <col min="7411" max="7411" width="4" style="338" customWidth="1"/>
    <col min="7412" max="7412" width="7.85546875" style="338" customWidth="1"/>
    <col min="7413" max="7413" width="4.5703125" style="338" customWidth="1"/>
    <col min="7414" max="7414" width="4.140625" style="338" customWidth="1"/>
    <col min="7415" max="7416" width="3.85546875" style="338" customWidth="1"/>
    <col min="7417" max="7418" width="4" style="338" customWidth="1"/>
    <col min="7419" max="7419" width="5.28515625" style="338" customWidth="1"/>
    <col min="7420" max="7421" width="4" style="338" customWidth="1"/>
    <col min="7422" max="7422" width="5" style="338" customWidth="1"/>
    <col min="7423" max="7423" width="4.28515625" style="338" customWidth="1"/>
    <col min="7424" max="7424" width="4" style="338" customWidth="1"/>
    <col min="7425" max="7425" width="3.85546875" style="338" customWidth="1"/>
    <col min="7426" max="7426" width="5.7109375" style="338" customWidth="1"/>
    <col min="7427" max="7427" width="5.140625" style="338" customWidth="1"/>
    <col min="7428" max="7428" width="5.7109375" style="338" customWidth="1"/>
    <col min="7429" max="7429" width="4.42578125" style="338" customWidth="1"/>
    <col min="7430" max="7431" width="4" style="338" customWidth="1"/>
    <col min="7432" max="7432" width="7.85546875" style="338" customWidth="1"/>
    <col min="7433" max="7433" width="5.7109375" style="338" customWidth="1"/>
    <col min="7434" max="7434" width="5.42578125" style="338" customWidth="1"/>
    <col min="7435" max="7435" width="4.42578125" style="338" customWidth="1"/>
    <col min="7436" max="7436" width="6.5703125" style="338" customWidth="1"/>
    <col min="7437" max="7437" width="10.28515625" style="338" customWidth="1"/>
    <col min="7438" max="7438" width="4.7109375" style="338" customWidth="1"/>
    <col min="7439" max="7439" width="5.28515625" style="338" customWidth="1"/>
    <col min="7440" max="7440" width="4.42578125" style="338" customWidth="1"/>
    <col min="7441" max="7442" width="4" style="338" customWidth="1"/>
    <col min="7443" max="7443" width="5.85546875" style="338" customWidth="1"/>
    <col min="7444" max="7444" width="4" style="338" customWidth="1"/>
    <col min="7445" max="7445" width="7.42578125" style="338" customWidth="1"/>
    <col min="7446" max="7446" width="5.28515625" style="338" customWidth="1"/>
    <col min="7447" max="7447" width="10.85546875" style="338" customWidth="1"/>
    <col min="7448" max="7449" width="10.28515625" style="338" customWidth="1"/>
    <col min="7450" max="7450" width="9.140625" style="338" customWidth="1"/>
    <col min="7451" max="7451" width="8" style="338" customWidth="1"/>
    <col min="7452" max="7659" width="9.140625" style="338" customWidth="1"/>
    <col min="7660" max="7660" width="4.140625" style="338" customWidth="1"/>
    <col min="7661" max="7661" width="23.140625" style="338" customWidth="1"/>
    <col min="7662" max="7662" width="4" style="338"/>
    <col min="7663" max="7663" width="4.140625" style="338" customWidth="1"/>
    <col min="7664" max="7664" width="23.140625" style="338" customWidth="1"/>
    <col min="7665" max="7665" width="4" style="338" customWidth="1"/>
    <col min="7666" max="7666" width="3.7109375" style="338" customWidth="1"/>
    <col min="7667" max="7667" width="4" style="338" customWidth="1"/>
    <col min="7668" max="7668" width="7.85546875" style="338" customWidth="1"/>
    <col min="7669" max="7669" width="4.5703125" style="338" customWidth="1"/>
    <col min="7670" max="7670" width="4.140625" style="338" customWidth="1"/>
    <col min="7671" max="7672" width="3.85546875" style="338" customWidth="1"/>
    <col min="7673" max="7674" width="4" style="338" customWidth="1"/>
    <col min="7675" max="7675" width="5.28515625" style="338" customWidth="1"/>
    <col min="7676" max="7677" width="4" style="338" customWidth="1"/>
    <col min="7678" max="7678" width="5" style="338" customWidth="1"/>
    <col min="7679" max="7679" width="4.28515625" style="338" customWidth="1"/>
    <col min="7680" max="7680" width="4" style="338" customWidth="1"/>
    <col min="7681" max="7681" width="3.85546875" style="338" customWidth="1"/>
    <col min="7682" max="7682" width="5.7109375" style="338" customWidth="1"/>
    <col min="7683" max="7683" width="5.140625" style="338" customWidth="1"/>
    <col min="7684" max="7684" width="5.7109375" style="338" customWidth="1"/>
    <col min="7685" max="7685" width="4.42578125" style="338" customWidth="1"/>
    <col min="7686" max="7687" width="4" style="338" customWidth="1"/>
    <col min="7688" max="7688" width="7.85546875" style="338" customWidth="1"/>
    <col min="7689" max="7689" width="5.7109375" style="338" customWidth="1"/>
    <col min="7690" max="7690" width="5.42578125" style="338" customWidth="1"/>
    <col min="7691" max="7691" width="4.42578125" style="338" customWidth="1"/>
    <col min="7692" max="7692" width="6.5703125" style="338" customWidth="1"/>
    <col min="7693" max="7693" width="10.28515625" style="338" customWidth="1"/>
    <col min="7694" max="7694" width="4.7109375" style="338" customWidth="1"/>
    <col min="7695" max="7695" width="5.28515625" style="338" customWidth="1"/>
    <col min="7696" max="7696" width="4.42578125" style="338" customWidth="1"/>
    <col min="7697" max="7698" width="4" style="338" customWidth="1"/>
    <col min="7699" max="7699" width="5.85546875" style="338" customWidth="1"/>
    <col min="7700" max="7700" width="4" style="338" customWidth="1"/>
    <col min="7701" max="7701" width="7.42578125" style="338" customWidth="1"/>
    <col min="7702" max="7702" width="5.28515625" style="338" customWidth="1"/>
    <col min="7703" max="7703" width="10.85546875" style="338" customWidth="1"/>
    <col min="7704" max="7705" width="10.28515625" style="338" customWidth="1"/>
    <col min="7706" max="7706" width="9.140625" style="338" customWidth="1"/>
    <col min="7707" max="7707" width="8" style="338" customWidth="1"/>
    <col min="7708" max="7915" width="9.140625" style="338" customWidth="1"/>
    <col min="7916" max="7916" width="4.140625" style="338" customWidth="1"/>
    <col min="7917" max="7917" width="23.140625" style="338" customWidth="1"/>
    <col min="7918" max="7918" width="4" style="338"/>
    <col min="7919" max="7919" width="4.140625" style="338" customWidth="1"/>
    <col min="7920" max="7920" width="23.140625" style="338" customWidth="1"/>
    <col min="7921" max="7921" width="4" style="338" customWidth="1"/>
    <col min="7922" max="7922" width="3.7109375" style="338" customWidth="1"/>
    <col min="7923" max="7923" width="4" style="338" customWidth="1"/>
    <col min="7924" max="7924" width="7.85546875" style="338" customWidth="1"/>
    <col min="7925" max="7925" width="4.5703125" style="338" customWidth="1"/>
    <col min="7926" max="7926" width="4.140625" style="338" customWidth="1"/>
    <col min="7927" max="7928" width="3.85546875" style="338" customWidth="1"/>
    <col min="7929" max="7930" width="4" style="338" customWidth="1"/>
    <col min="7931" max="7931" width="5.28515625" style="338" customWidth="1"/>
    <col min="7932" max="7933" width="4" style="338" customWidth="1"/>
    <col min="7934" max="7934" width="5" style="338" customWidth="1"/>
    <col min="7935" max="7935" width="4.28515625" style="338" customWidth="1"/>
    <col min="7936" max="7936" width="4" style="338" customWidth="1"/>
    <col min="7937" max="7937" width="3.85546875" style="338" customWidth="1"/>
    <col min="7938" max="7938" width="5.7109375" style="338" customWidth="1"/>
    <col min="7939" max="7939" width="5.140625" style="338" customWidth="1"/>
    <col min="7940" max="7940" width="5.7109375" style="338" customWidth="1"/>
    <col min="7941" max="7941" width="4.42578125" style="338" customWidth="1"/>
    <col min="7942" max="7943" width="4" style="338" customWidth="1"/>
    <col min="7944" max="7944" width="7.85546875" style="338" customWidth="1"/>
    <col min="7945" max="7945" width="5.7109375" style="338" customWidth="1"/>
    <col min="7946" max="7946" width="5.42578125" style="338" customWidth="1"/>
    <col min="7947" max="7947" width="4.42578125" style="338" customWidth="1"/>
    <col min="7948" max="7948" width="6.5703125" style="338" customWidth="1"/>
    <col min="7949" max="7949" width="10.28515625" style="338" customWidth="1"/>
    <col min="7950" max="7950" width="4.7109375" style="338" customWidth="1"/>
    <col min="7951" max="7951" width="5.28515625" style="338" customWidth="1"/>
    <col min="7952" max="7952" width="4.42578125" style="338" customWidth="1"/>
    <col min="7953" max="7954" width="4" style="338" customWidth="1"/>
    <col min="7955" max="7955" width="5.85546875" style="338" customWidth="1"/>
    <col min="7956" max="7956" width="4" style="338" customWidth="1"/>
    <col min="7957" max="7957" width="7.42578125" style="338" customWidth="1"/>
    <col min="7958" max="7958" width="5.28515625" style="338" customWidth="1"/>
    <col min="7959" max="7959" width="10.85546875" style="338" customWidth="1"/>
    <col min="7960" max="7961" width="10.28515625" style="338" customWidth="1"/>
    <col min="7962" max="7962" width="9.140625" style="338" customWidth="1"/>
    <col min="7963" max="7963" width="8" style="338" customWidth="1"/>
    <col min="7964" max="8171" width="9.140625" style="338" customWidth="1"/>
    <col min="8172" max="8172" width="4.140625" style="338" customWidth="1"/>
    <col min="8173" max="8173" width="23.140625" style="338" customWidth="1"/>
    <col min="8174" max="8174" width="4" style="338"/>
    <col min="8175" max="8175" width="4.140625" style="338" customWidth="1"/>
    <col min="8176" max="8176" width="23.140625" style="338" customWidth="1"/>
    <col min="8177" max="8177" width="4" style="338" customWidth="1"/>
    <col min="8178" max="8178" width="3.7109375" style="338" customWidth="1"/>
    <col min="8179" max="8179" width="4" style="338" customWidth="1"/>
    <col min="8180" max="8180" width="7.85546875" style="338" customWidth="1"/>
    <col min="8181" max="8181" width="4.5703125" style="338" customWidth="1"/>
    <col min="8182" max="8182" width="4.140625" style="338" customWidth="1"/>
    <col min="8183" max="8184" width="3.85546875" style="338" customWidth="1"/>
    <col min="8185" max="8186" width="4" style="338" customWidth="1"/>
    <col min="8187" max="8187" width="5.28515625" style="338" customWidth="1"/>
    <col min="8188" max="8189" width="4" style="338" customWidth="1"/>
    <col min="8190" max="8190" width="5" style="338" customWidth="1"/>
    <col min="8191" max="8191" width="4.28515625" style="338" customWidth="1"/>
    <col min="8192" max="8192" width="4" style="338" customWidth="1"/>
    <col min="8193" max="8193" width="3.85546875" style="338" customWidth="1"/>
    <col min="8194" max="8194" width="5.7109375" style="338" customWidth="1"/>
    <col min="8195" max="8195" width="5.140625" style="338" customWidth="1"/>
    <col min="8196" max="8196" width="5.7109375" style="338" customWidth="1"/>
    <col min="8197" max="8197" width="4.42578125" style="338" customWidth="1"/>
    <col min="8198" max="8199" width="4" style="338" customWidth="1"/>
    <col min="8200" max="8200" width="7.85546875" style="338" customWidth="1"/>
    <col min="8201" max="8201" width="5.7109375" style="338" customWidth="1"/>
    <col min="8202" max="8202" width="5.42578125" style="338" customWidth="1"/>
    <col min="8203" max="8203" width="4.42578125" style="338" customWidth="1"/>
    <col min="8204" max="8204" width="6.5703125" style="338" customWidth="1"/>
    <col min="8205" max="8205" width="10.28515625" style="338" customWidth="1"/>
    <col min="8206" max="8206" width="4.7109375" style="338" customWidth="1"/>
    <col min="8207" max="8207" width="5.28515625" style="338" customWidth="1"/>
    <col min="8208" max="8208" width="4.42578125" style="338" customWidth="1"/>
    <col min="8209" max="8210" width="4" style="338" customWidth="1"/>
    <col min="8211" max="8211" width="5.85546875" style="338" customWidth="1"/>
    <col min="8212" max="8212" width="4" style="338" customWidth="1"/>
    <col min="8213" max="8213" width="7.42578125" style="338" customWidth="1"/>
    <col min="8214" max="8214" width="5.28515625" style="338" customWidth="1"/>
    <col min="8215" max="8215" width="10.85546875" style="338" customWidth="1"/>
    <col min="8216" max="8217" width="10.28515625" style="338" customWidth="1"/>
    <col min="8218" max="8218" width="9.140625" style="338" customWidth="1"/>
    <col min="8219" max="8219" width="8" style="338" customWidth="1"/>
    <col min="8220" max="8427" width="9.140625" style="338" customWidth="1"/>
    <col min="8428" max="8428" width="4.140625" style="338" customWidth="1"/>
    <col min="8429" max="8429" width="23.140625" style="338" customWidth="1"/>
    <col min="8430" max="8430" width="4" style="338"/>
    <col min="8431" max="8431" width="4.140625" style="338" customWidth="1"/>
    <col min="8432" max="8432" width="23.140625" style="338" customWidth="1"/>
    <col min="8433" max="8433" width="4" style="338" customWidth="1"/>
    <col min="8434" max="8434" width="3.7109375" style="338" customWidth="1"/>
    <col min="8435" max="8435" width="4" style="338" customWidth="1"/>
    <col min="8436" max="8436" width="7.85546875" style="338" customWidth="1"/>
    <col min="8437" max="8437" width="4.5703125" style="338" customWidth="1"/>
    <col min="8438" max="8438" width="4.140625" style="338" customWidth="1"/>
    <col min="8439" max="8440" width="3.85546875" style="338" customWidth="1"/>
    <col min="8441" max="8442" width="4" style="338" customWidth="1"/>
    <col min="8443" max="8443" width="5.28515625" style="338" customWidth="1"/>
    <col min="8444" max="8445" width="4" style="338" customWidth="1"/>
    <col min="8446" max="8446" width="5" style="338" customWidth="1"/>
    <col min="8447" max="8447" width="4.28515625" style="338" customWidth="1"/>
    <col min="8448" max="8448" width="4" style="338" customWidth="1"/>
    <col min="8449" max="8449" width="3.85546875" style="338" customWidth="1"/>
    <col min="8450" max="8450" width="5.7109375" style="338" customWidth="1"/>
    <col min="8451" max="8451" width="5.140625" style="338" customWidth="1"/>
    <col min="8452" max="8452" width="5.7109375" style="338" customWidth="1"/>
    <col min="8453" max="8453" width="4.42578125" style="338" customWidth="1"/>
    <col min="8454" max="8455" width="4" style="338" customWidth="1"/>
    <col min="8456" max="8456" width="7.85546875" style="338" customWidth="1"/>
    <col min="8457" max="8457" width="5.7109375" style="338" customWidth="1"/>
    <col min="8458" max="8458" width="5.42578125" style="338" customWidth="1"/>
    <col min="8459" max="8459" width="4.42578125" style="338" customWidth="1"/>
    <col min="8460" max="8460" width="6.5703125" style="338" customWidth="1"/>
    <col min="8461" max="8461" width="10.28515625" style="338" customWidth="1"/>
    <col min="8462" max="8462" width="4.7109375" style="338" customWidth="1"/>
    <col min="8463" max="8463" width="5.28515625" style="338" customWidth="1"/>
    <col min="8464" max="8464" width="4.42578125" style="338" customWidth="1"/>
    <col min="8465" max="8466" width="4" style="338" customWidth="1"/>
    <col min="8467" max="8467" width="5.85546875" style="338" customWidth="1"/>
    <col min="8468" max="8468" width="4" style="338" customWidth="1"/>
    <col min="8469" max="8469" width="7.42578125" style="338" customWidth="1"/>
    <col min="8470" max="8470" width="5.28515625" style="338" customWidth="1"/>
    <col min="8471" max="8471" width="10.85546875" style="338" customWidth="1"/>
    <col min="8472" max="8473" width="10.28515625" style="338" customWidth="1"/>
    <col min="8474" max="8474" width="9.140625" style="338" customWidth="1"/>
    <col min="8475" max="8475" width="8" style="338" customWidth="1"/>
    <col min="8476" max="8683" width="9.140625" style="338" customWidth="1"/>
    <col min="8684" max="8684" width="4.140625" style="338" customWidth="1"/>
    <col min="8685" max="8685" width="23.140625" style="338" customWidth="1"/>
    <col min="8686" max="8686" width="4" style="338"/>
    <col min="8687" max="8687" width="4.140625" style="338" customWidth="1"/>
    <col min="8688" max="8688" width="23.140625" style="338" customWidth="1"/>
    <col min="8689" max="8689" width="4" style="338" customWidth="1"/>
    <col min="8690" max="8690" width="3.7109375" style="338" customWidth="1"/>
    <col min="8691" max="8691" width="4" style="338" customWidth="1"/>
    <col min="8692" max="8692" width="7.85546875" style="338" customWidth="1"/>
    <col min="8693" max="8693" width="4.5703125" style="338" customWidth="1"/>
    <col min="8694" max="8694" width="4.140625" style="338" customWidth="1"/>
    <col min="8695" max="8696" width="3.85546875" style="338" customWidth="1"/>
    <col min="8697" max="8698" width="4" style="338" customWidth="1"/>
    <col min="8699" max="8699" width="5.28515625" style="338" customWidth="1"/>
    <col min="8700" max="8701" width="4" style="338" customWidth="1"/>
    <col min="8702" max="8702" width="5" style="338" customWidth="1"/>
    <col min="8703" max="8703" width="4.28515625" style="338" customWidth="1"/>
    <col min="8704" max="8704" width="4" style="338" customWidth="1"/>
    <col min="8705" max="8705" width="3.85546875" style="338" customWidth="1"/>
    <col min="8706" max="8706" width="5.7109375" style="338" customWidth="1"/>
    <col min="8707" max="8707" width="5.140625" style="338" customWidth="1"/>
    <col min="8708" max="8708" width="5.7109375" style="338" customWidth="1"/>
    <col min="8709" max="8709" width="4.42578125" style="338" customWidth="1"/>
    <col min="8710" max="8711" width="4" style="338" customWidth="1"/>
    <col min="8712" max="8712" width="7.85546875" style="338" customWidth="1"/>
    <col min="8713" max="8713" width="5.7109375" style="338" customWidth="1"/>
    <col min="8714" max="8714" width="5.42578125" style="338" customWidth="1"/>
    <col min="8715" max="8715" width="4.42578125" style="338" customWidth="1"/>
    <col min="8716" max="8716" width="6.5703125" style="338" customWidth="1"/>
    <col min="8717" max="8717" width="10.28515625" style="338" customWidth="1"/>
    <col min="8718" max="8718" width="4.7109375" style="338" customWidth="1"/>
    <col min="8719" max="8719" width="5.28515625" style="338" customWidth="1"/>
    <col min="8720" max="8720" width="4.42578125" style="338" customWidth="1"/>
    <col min="8721" max="8722" width="4" style="338" customWidth="1"/>
    <col min="8723" max="8723" width="5.85546875" style="338" customWidth="1"/>
    <col min="8724" max="8724" width="4" style="338" customWidth="1"/>
    <col min="8725" max="8725" width="7.42578125" style="338" customWidth="1"/>
    <col min="8726" max="8726" width="5.28515625" style="338" customWidth="1"/>
    <col min="8727" max="8727" width="10.85546875" style="338" customWidth="1"/>
    <col min="8728" max="8729" width="10.28515625" style="338" customWidth="1"/>
    <col min="8730" max="8730" width="9.140625" style="338" customWidth="1"/>
    <col min="8731" max="8731" width="8" style="338" customWidth="1"/>
    <col min="8732" max="8939" width="9.140625" style="338" customWidth="1"/>
    <col min="8940" max="8940" width="4.140625" style="338" customWidth="1"/>
    <col min="8941" max="8941" width="23.140625" style="338" customWidth="1"/>
    <col min="8942" max="8942" width="4" style="338"/>
    <col min="8943" max="8943" width="4.140625" style="338" customWidth="1"/>
    <col min="8944" max="8944" width="23.140625" style="338" customWidth="1"/>
    <col min="8945" max="8945" width="4" style="338" customWidth="1"/>
    <col min="8946" max="8946" width="3.7109375" style="338" customWidth="1"/>
    <col min="8947" max="8947" width="4" style="338" customWidth="1"/>
    <col min="8948" max="8948" width="7.85546875" style="338" customWidth="1"/>
    <col min="8949" max="8949" width="4.5703125" style="338" customWidth="1"/>
    <col min="8950" max="8950" width="4.140625" style="338" customWidth="1"/>
    <col min="8951" max="8952" width="3.85546875" style="338" customWidth="1"/>
    <col min="8953" max="8954" width="4" style="338" customWidth="1"/>
    <col min="8955" max="8955" width="5.28515625" style="338" customWidth="1"/>
    <col min="8956" max="8957" width="4" style="338" customWidth="1"/>
    <col min="8958" max="8958" width="5" style="338" customWidth="1"/>
    <col min="8959" max="8959" width="4.28515625" style="338" customWidth="1"/>
    <col min="8960" max="8960" width="4" style="338" customWidth="1"/>
    <col min="8961" max="8961" width="3.85546875" style="338" customWidth="1"/>
    <col min="8962" max="8962" width="5.7109375" style="338" customWidth="1"/>
    <col min="8963" max="8963" width="5.140625" style="338" customWidth="1"/>
    <col min="8964" max="8964" width="5.7109375" style="338" customWidth="1"/>
    <col min="8965" max="8965" width="4.42578125" style="338" customWidth="1"/>
    <col min="8966" max="8967" width="4" style="338" customWidth="1"/>
    <col min="8968" max="8968" width="7.85546875" style="338" customWidth="1"/>
    <col min="8969" max="8969" width="5.7109375" style="338" customWidth="1"/>
    <col min="8970" max="8970" width="5.42578125" style="338" customWidth="1"/>
    <col min="8971" max="8971" width="4.42578125" style="338" customWidth="1"/>
    <col min="8972" max="8972" width="6.5703125" style="338" customWidth="1"/>
    <col min="8973" max="8973" width="10.28515625" style="338" customWidth="1"/>
    <col min="8974" max="8974" width="4.7109375" style="338" customWidth="1"/>
    <col min="8975" max="8975" width="5.28515625" style="338" customWidth="1"/>
    <col min="8976" max="8976" width="4.42578125" style="338" customWidth="1"/>
    <col min="8977" max="8978" width="4" style="338" customWidth="1"/>
    <col min="8979" max="8979" width="5.85546875" style="338" customWidth="1"/>
    <col min="8980" max="8980" width="4" style="338" customWidth="1"/>
    <col min="8981" max="8981" width="7.42578125" style="338" customWidth="1"/>
    <col min="8982" max="8982" width="5.28515625" style="338" customWidth="1"/>
    <col min="8983" max="8983" width="10.85546875" style="338" customWidth="1"/>
    <col min="8984" max="8985" width="10.28515625" style="338" customWidth="1"/>
    <col min="8986" max="8986" width="9.140625" style="338" customWidth="1"/>
    <col min="8987" max="8987" width="8" style="338" customWidth="1"/>
    <col min="8988" max="9195" width="9.140625" style="338" customWidth="1"/>
    <col min="9196" max="9196" width="4.140625" style="338" customWidth="1"/>
    <col min="9197" max="9197" width="23.140625" style="338" customWidth="1"/>
    <col min="9198" max="9198" width="4" style="338"/>
    <col min="9199" max="9199" width="4.140625" style="338" customWidth="1"/>
    <col min="9200" max="9200" width="23.140625" style="338" customWidth="1"/>
    <col min="9201" max="9201" width="4" style="338" customWidth="1"/>
    <col min="9202" max="9202" width="3.7109375" style="338" customWidth="1"/>
    <col min="9203" max="9203" width="4" style="338" customWidth="1"/>
    <col min="9204" max="9204" width="7.85546875" style="338" customWidth="1"/>
    <col min="9205" max="9205" width="4.5703125" style="338" customWidth="1"/>
    <col min="9206" max="9206" width="4.140625" style="338" customWidth="1"/>
    <col min="9207" max="9208" width="3.85546875" style="338" customWidth="1"/>
    <col min="9209" max="9210" width="4" style="338" customWidth="1"/>
    <col min="9211" max="9211" width="5.28515625" style="338" customWidth="1"/>
    <col min="9212" max="9213" width="4" style="338" customWidth="1"/>
    <col min="9214" max="9214" width="5" style="338" customWidth="1"/>
    <col min="9215" max="9215" width="4.28515625" style="338" customWidth="1"/>
    <col min="9216" max="9216" width="4" style="338" customWidth="1"/>
    <col min="9217" max="9217" width="3.85546875" style="338" customWidth="1"/>
    <col min="9218" max="9218" width="5.7109375" style="338" customWidth="1"/>
    <col min="9219" max="9219" width="5.140625" style="338" customWidth="1"/>
    <col min="9220" max="9220" width="5.7109375" style="338" customWidth="1"/>
    <col min="9221" max="9221" width="4.42578125" style="338" customWidth="1"/>
    <col min="9222" max="9223" width="4" style="338" customWidth="1"/>
    <col min="9224" max="9224" width="7.85546875" style="338" customWidth="1"/>
    <col min="9225" max="9225" width="5.7109375" style="338" customWidth="1"/>
    <col min="9226" max="9226" width="5.42578125" style="338" customWidth="1"/>
    <col min="9227" max="9227" width="4.42578125" style="338" customWidth="1"/>
    <col min="9228" max="9228" width="6.5703125" style="338" customWidth="1"/>
    <col min="9229" max="9229" width="10.28515625" style="338" customWidth="1"/>
    <col min="9230" max="9230" width="4.7109375" style="338" customWidth="1"/>
    <col min="9231" max="9231" width="5.28515625" style="338" customWidth="1"/>
    <col min="9232" max="9232" width="4.42578125" style="338" customWidth="1"/>
    <col min="9233" max="9234" width="4" style="338" customWidth="1"/>
    <col min="9235" max="9235" width="5.85546875" style="338" customWidth="1"/>
    <col min="9236" max="9236" width="4" style="338" customWidth="1"/>
    <col min="9237" max="9237" width="7.42578125" style="338" customWidth="1"/>
    <col min="9238" max="9238" width="5.28515625" style="338" customWidth="1"/>
    <col min="9239" max="9239" width="10.85546875" style="338" customWidth="1"/>
    <col min="9240" max="9241" width="10.28515625" style="338" customWidth="1"/>
    <col min="9242" max="9242" width="9.140625" style="338" customWidth="1"/>
    <col min="9243" max="9243" width="8" style="338" customWidth="1"/>
    <col min="9244" max="9451" width="9.140625" style="338" customWidth="1"/>
    <col min="9452" max="9452" width="4.140625" style="338" customWidth="1"/>
    <col min="9453" max="9453" width="23.140625" style="338" customWidth="1"/>
    <col min="9454" max="9454" width="4" style="338"/>
    <col min="9455" max="9455" width="4.140625" style="338" customWidth="1"/>
    <col min="9456" max="9456" width="23.140625" style="338" customWidth="1"/>
    <col min="9457" max="9457" width="4" style="338" customWidth="1"/>
    <col min="9458" max="9458" width="3.7109375" style="338" customWidth="1"/>
    <col min="9459" max="9459" width="4" style="338" customWidth="1"/>
    <col min="9460" max="9460" width="7.85546875" style="338" customWidth="1"/>
    <col min="9461" max="9461" width="4.5703125" style="338" customWidth="1"/>
    <col min="9462" max="9462" width="4.140625" style="338" customWidth="1"/>
    <col min="9463" max="9464" width="3.85546875" style="338" customWidth="1"/>
    <col min="9465" max="9466" width="4" style="338" customWidth="1"/>
    <col min="9467" max="9467" width="5.28515625" style="338" customWidth="1"/>
    <col min="9468" max="9469" width="4" style="338" customWidth="1"/>
    <col min="9470" max="9470" width="5" style="338" customWidth="1"/>
    <col min="9471" max="9471" width="4.28515625" style="338" customWidth="1"/>
    <col min="9472" max="9472" width="4" style="338" customWidth="1"/>
    <col min="9473" max="9473" width="3.85546875" style="338" customWidth="1"/>
    <col min="9474" max="9474" width="5.7109375" style="338" customWidth="1"/>
    <col min="9475" max="9475" width="5.140625" style="338" customWidth="1"/>
    <col min="9476" max="9476" width="5.7109375" style="338" customWidth="1"/>
    <col min="9477" max="9477" width="4.42578125" style="338" customWidth="1"/>
    <col min="9478" max="9479" width="4" style="338" customWidth="1"/>
    <col min="9480" max="9480" width="7.85546875" style="338" customWidth="1"/>
    <col min="9481" max="9481" width="5.7109375" style="338" customWidth="1"/>
    <col min="9482" max="9482" width="5.42578125" style="338" customWidth="1"/>
    <col min="9483" max="9483" width="4.42578125" style="338" customWidth="1"/>
    <col min="9484" max="9484" width="6.5703125" style="338" customWidth="1"/>
    <col min="9485" max="9485" width="10.28515625" style="338" customWidth="1"/>
    <col min="9486" max="9486" width="4.7109375" style="338" customWidth="1"/>
    <col min="9487" max="9487" width="5.28515625" style="338" customWidth="1"/>
    <col min="9488" max="9488" width="4.42578125" style="338" customWidth="1"/>
    <col min="9489" max="9490" width="4" style="338" customWidth="1"/>
    <col min="9491" max="9491" width="5.85546875" style="338" customWidth="1"/>
    <col min="9492" max="9492" width="4" style="338" customWidth="1"/>
    <col min="9493" max="9493" width="7.42578125" style="338" customWidth="1"/>
    <col min="9494" max="9494" width="5.28515625" style="338" customWidth="1"/>
    <col min="9495" max="9495" width="10.85546875" style="338" customWidth="1"/>
    <col min="9496" max="9497" width="10.28515625" style="338" customWidth="1"/>
    <col min="9498" max="9498" width="9.140625" style="338" customWidth="1"/>
    <col min="9499" max="9499" width="8" style="338" customWidth="1"/>
    <col min="9500" max="9707" width="9.140625" style="338" customWidth="1"/>
    <col min="9708" max="9708" width="4.140625" style="338" customWidth="1"/>
    <col min="9709" max="9709" width="23.140625" style="338" customWidth="1"/>
    <col min="9710" max="9710" width="4" style="338"/>
    <col min="9711" max="9711" width="4.140625" style="338" customWidth="1"/>
    <col min="9712" max="9712" width="23.140625" style="338" customWidth="1"/>
    <col min="9713" max="9713" width="4" style="338" customWidth="1"/>
    <col min="9714" max="9714" width="3.7109375" style="338" customWidth="1"/>
    <col min="9715" max="9715" width="4" style="338" customWidth="1"/>
    <col min="9716" max="9716" width="7.85546875" style="338" customWidth="1"/>
    <col min="9717" max="9717" width="4.5703125" style="338" customWidth="1"/>
    <col min="9718" max="9718" width="4.140625" style="338" customWidth="1"/>
    <col min="9719" max="9720" width="3.85546875" style="338" customWidth="1"/>
    <col min="9721" max="9722" width="4" style="338" customWidth="1"/>
    <col min="9723" max="9723" width="5.28515625" style="338" customWidth="1"/>
    <col min="9724" max="9725" width="4" style="338" customWidth="1"/>
    <col min="9726" max="9726" width="5" style="338" customWidth="1"/>
    <col min="9727" max="9727" width="4.28515625" style="338" customWidth="1"/>
    <col min="9728" max="9728" width="4" style="338" customWidth="1"/>
    <col min="9729" max="9729" width="3.85546875" style="338" customWidth="1"/>
    <col min="9730" max="9730" width="5.7109375" style="338" customWidth="1"/>
    <col min="9731" max="9731" width="5.140625" style="338" customWidth="1"/>
    <col min="9732" max="9732" width="5.7109375" style="338" customWidth="1"/>
    <col min="9733" max="9733" width="4.42578125" style="338" customWidth="1"/>
    <col min="9734" max="9735" width="4" style="338" customWidth="1"/>
    <col min="9736" max="9736" width="7.85546875" style="338" customWidth="1"/>
    <col min="9737" max="9737" width="5.7109375" style="338" customWidth="1"/>
    <col min="9738" max="9738" width="5.42578125" style="338" customWidth="1"/>
    <col min="9739" max="9739" width="4.42578125" style="338" customWidth="1"/>
    <col min="9740" max="9740" width="6.5703125" style="338" customWidth="1"/>
    <col min="9741" max="9741" width="10.28515625" style="338" customWidth="1"/>
    <col min="9742" max="9742" width="4.7109375" style="338" customWidth="1"/>
    <col min="9743" max="9743" width="5.28515625" style="338" customWidth="1"/>
    <col min="9744" max="9744" width="4.42578125" style="338" customWidth="1"/>
    <col min="9745" max="9746" width="4" style="338" customWidth="1"/>
    <col min="9747" max="9747" width="5.85546875" style="338" customWidth="1"/>
    <col min="9748" max="9748" width="4" style="338" customWidth="1"/>
    <col min="9749" max="9749" width="7.42578125" style="338" customWidth="1"/>
    <col min="9750" max="9750" width="5.28515625" style="338" customWidth="1"/>
    <col min="9751" max="9751" width="10.85546875" style="338" customWidth="1"/>
    <col min="9752" max="9753" width="10.28515625" style="338" customWidth="1"/>
    <col min="9754" max="9754" width="9.140625" style="338" customWidth="1"/>
    <col min="9755" max="9755" width="8" style="338" customWidth="1"/>
    <col min="9756" max="9963" width="9.140625" style="338" customWidth="1"/>
    <col min="9964" max="9964" width="4.140625" style="338" customWidth="1"/>
    <col min="9965" max="9965" width="23.140625" style="338" customWidth="1"/>
    <col min="9966" max="9966" width="4" style="338"/>
    <col min="9967" max="9967" width="4.140625" style="338" customWidth="1"/>
    <col min="9968" max="9968" width="23.140625" style="338" customWidth="1"/>
    <col min="9969" max="9969" width="4" style="338" customWidth="1"/>
    <col min="9970" max="9970" width="3.7109375" style="338" customWidth="1"/>
    <col min="9971" max="9971" width="4" style="338" customWidth="1"/>
    <col min="9972" max="9972" width="7.85546875" style="338" customWidth="1"/>
    <col min="9973" max="9973" width="4.5703125" style="338" customWidth="1"/>
    <col min="9974" max="9974" width="4.140625" style="338" customWidth="1"/>
    <col min="9975" max="9976" width="3.85546875" style="338" customWidth="1"/>
    <col min="9977" max="9978" width="4" style="338" customWidth="1"/>
    <col min="9979" max="9979" width="5.28515625" style="338" customWidth="1"/>
    <col min="9980" max="9981" width="4" style="338" customWidth="1"/>
    <col min="9982" max="9982" width="5" style="338" customWidth="1"/>
    <col min="9983" max="9983" width="4.28515625" style="338" customWidth="1"/>
    <col min="9984" max="9984" width="4" style="338" customWidth="1"/>
    <col min="9985" max="9985" width="3.85546875" style="338" customWidth="1"/>
    <col min="9986" max="9986" width="5.7109375" style="338" customWidth="1"/>
    <col min="9987" max="9987" width="5.140625" style="338" customWidth="1"/>
    <col min="9988" max="9988" width="5.7109375" style="338" customWidth="1"/>
    <col min="9989" max="9989" width="4.42578125" style="338" customWidth="1"/>
    <col min="9990" max="9991" width="4" style="338" customWidth="1"/>
    <col min="9992" max="9992" width="7.85546875" style="338" customWidth="1"/>
    <col min="9993" max="9993" width="5.7109375" style="338" customWidth="1"/>
    <col min="9994" max="9994" width="5.42578125" style="338" customWidth="1"/>
    <col min="9995" max="9995" width="4.42578125" style="338" customWidth="1"/>
    <col min="9996" max="9996" width="6.5703125" style="338" customWidth="1"/>
    <col min="9997" max="9997" width="10.28515625" style="338" customWidth="1"/>
    <col min="9998" max="9998" width="4.7109375" style="338" customWidth="1"/>
    <col min="9999" max="9999" width="5.28515625" style="338" customWidth="1"/>
    <col min="10000" max="10000" width="4.42578125" style="338" customWidth="1"/>
    <col min="10001" max="10002" width="4" style="338" customWidth="1"/>
    <col min="10003" max="10003" width="5.85546875" style="338" customWidth="1"/>
    <col min="10004" max="10004" width="4" style="338" customWidth="1"/>
    <col min="10005" max="10005" width="7.42578125" style="338" customWidth="1"/>
    <col min="10006" max="10006" width="5.28515625" style="338" customWidth="1"/>
    <col min="10007" max="10007" width="10.85546875" style="338" customWidth="1"/>
    <col min="10008" max="10009" width="10.28515625" style="338" customWidth="1"/>
    <col min="10010" max="10010" width="9.140625" style="338" customWidth="1"/>
    <col min="10011" max="10011" width="8" style="338" customWidth="1"/>
    <col min="10012" max="10219" width="9.140625" style="338" customWidth="1"/>
    <col min="10220" max="10220" width="4.140625" style="338" customWidth="1"/>
    <col min="10221" max="10221" width="23.140625" style="338" customWidth="1"/>
    <col min="10222" max="10222" width="4" style="338"/>
    <col min="10223" max="10223" width="4.140625" style="338" customWidth="1"/>
    <col min="10224" max="10224" width="23.140625" style="338" customWidth="1"/>
    <col min="10225" max="10225" width="4" style="338" customWidth="1"/>
    <col min="10226" max="10226" width="3.7109375" style="338" customWidth="1"/>
    <col min="10227" max="10227" width="4" style="338" customWidth="1"/>
    <col min="10228" max="10228" width="7.85546875" style="338" customWidth="1"/>
    <col min="10229" max="10229" width="4.5703125" style="338" customWidth="1"/>
    <col min="10230" max="10230" width="4.140625" style="338" customWidth="1"/>
    <col min="10231" max="10232" width="3.85546875" style="338" customWidth="1"/>
    <col min="10233" max="10234" width="4" style="338" customWidth="1"/>
    <col min="10235" max="10235" width="5.28515625" style="338" customWidth="1"/>
    <col min="10236" max="10237" width="4" style="338" customWidth="1"/>
    <col min="10238" max="10238" width="5" style="338" customWidth="1"/>
    <col min="10239" max="10239" width="4.28515625" style="338" customWidth="1"/>
    <col min="10240" max="10240" width="4" style="338" customWidth="1"/>
    <col min="10241" max="10241" width="3.85546875" style="338" customWidth="1"/>
    <col min="10242" max="10242" width="5.7109375" style="338" customWidth="1"/>
    <col min="10243" max="10243" width="5.140625" style="338" customWidth="1"/>
    <col min="10244" max="10244" width="5.7109375" style="338" customWidth="1"/>
    <col min="10245" max="10245" width="4.42578125" style="338" customWidth="1"/>
    <col min="10246" max="10247" width="4" style="338" customWidth="1"/>
    <col min="10248" max="10248" width="7.85546875" style="338" customWidth="1"/>
    <col min="10249" max="10249" width="5.7109375" style="338" customWidth="1"/>
    <col min="10250" max="10250" width="5.42578125" style="338" customWidth="1"/>
    <col min="10251" max="10251" width="4.42578125" style="338" customWidth="1"/>
    <col min="10252" max="10252" width="6.5703125" style="338" customWidth="1"/>
    <col min="10253" max="10253" width="10.28515625" style="338" customWidth="1"/>
    <col min="10254" max="10254" width="4.7109375" style="338" customWidth="1"/>
    <col min="10255" max="10255" width="5.28515625" style="338" customWidth="1"/>
    <col min="10256" max="10256" width="4.42578125" style="338" customWidth="1"/>
    <col min="10257" max="10258" width="4" style="338" customWidth="1"/>
    <col min="10259" max="10259" width="5.85546875" style="338" customWidth="1"/>
    <col min="10260" max="10260" width="4" style="338" customWidth="1"/>
    <col min="10261" max="10261" width="7.42578125" style="338" customWidth="1"/>
    <col min="10262" max="10262" width="5.28515625" style="338" customWidth="1"/>
    <col min="10263" max="10263" width="10.85546875" style="338" customWidth="1"/>
    <col min="10264" max="10265" width="10.28515625" style="338" customWidth="1"/>
    <col min="10266" max="10266" width="9.140625" style="338" customWidth="1"/>
    <col min="10267" max="10267" width="8" style="338" customWidth="1"/>
    <col min="10268" max="10475" width="9.140625" style="338" customWidth="1"/>
    <col min="10476" max="10476" width="4.140625" style="338" customWidth="1"/>
    <col min="10477" max="10477" width="23.140625" style="338" customWidth="1"/>
    <col min="10478" max="10478" width="4" style="338"/>
    <col min="10479" max="10479" width="4.140625" style="338" customWidth="1"/>
    <col min="10480" max="10480" width="23.140625" style="338" customWidth="1"/>
    <col min="10481" max="10481" width="4" style="338" customWidth="1"/>
    <col min="10482" max="10482" width="3.7109375" style="338" customWidth="1"/>
    <col min="10483" max="10483" width="4" style="338" customWidth="1"/>
    <col min="10484" max="10484" width="7.85546875" style="338" customWidth="1"/>
    <col min="10485" max="10485" width="4.5703125" style="338" customWidth="1"/>
    <col min="10486" max="10486" width="4.140625" style="338" customWidth="1"/>
    <col min="10487" max="10488" width="3.85546875" style="338" customWidth="1"/>
    <col min="10489" max="10490" width="4" style="338" customWidth="1"/>
    <col min="10491" max="10491" width="5.28515625" style="338" customWidth="1"/>
    <col min="10492" max="10493" width="4" style="338" customWidth="1"/>
    <col min="10494" max="10494" width="5" style="338" customWidth="1"/>
    <col min="10495" max="10495" width="4.28515625" style="338" customWidth="1"/>
    <col min="10496" max="10496" width="4" style="338" customWidth="1"/>
    <col min="10497" max="10497" width="3.85546875" style="338" customWidth="1"/>
    <col min="10498" max="10498" width="5.7109375" style="338" customWidth="1"/>
    <col min="10499" max="10499" width="5.140625" style="338" customWidth="1"/>
    <col min="10500" max="10500" width="5.7109375" style="338" customWidth="1"/>
    <col min="10501" max="10501" width="4.42578125" style="338" customWidth="1"/>
    <col min="10502" max="10503" width="4" style="338" customWidth="1"/>
    <col min="10504" max="10504" width="7.85546875" style="338" customWidth="1"/>
    <col min="10505" max="10505" width="5.7109375" style="338" customWidth="1"/>
    <col min="10506" max="10506" width="5.42578125" style="338" customWidth="1"/>
    <col min="10507" max="10507" width="4.42578125" style="338" customWidth="1"/>
    <col min="10508" max="10508" width="6.5703125" style="338" customWidth="1"/>
    <col min="10509" max="10509" width="10.28515625" style="338" customWidth="1"/>
    <col min="10510" max="10510" width="4.7109375" style="338" customWidth="1"/>
    <col min="10511" max="10511" width="5.28515625" style="338" customWidth="1"/>
    <col min="10512" max="10512" width="4.42578125" style="338" customWidth="1"/>
    <col min="10513" max="10514" width="4" style="338" customWidth="1"/>
    <col min="10515" max="10515" width="5.85546875" style="338" customWidth="1"/>
    <col min="10516" max="10516" width="4" style="338" customWidth="1"/>
    <col min="10517" max="10517" width="7.42578125" style="338" customWidth="1"/>
    <col min="10518" max="10518" width="5.28515625" style="338" customWidth="1"/>
    <col min="10519" max="10519" width="10.85546875" style="338" customWidth="1"/>
    <col min="10520" max="10521" width="10.28515625" style="338" customWidth="1"/>
    <col min="10522" max="10522" width="9.140625" style="338" customWidth="1"/>
    <col min="10523" max="10523" width="8" style="338" customWidth="1"/>
    <col min="10524" max="10731" width="9.140625" style="338" customWidth="1"/>
    <col min="10732" max="10732" width="4.140625" style="338" customWidth="1"/>
    <col min="10733" max="10733" width="23.140625" style="338" customWidth="1"/>
    <col min="10734" max="10734" width="4" style="338"/>
    <col min="10735" max="10735" width="4.140625" style="338" customWidth="1"/>
    <col min="10736" max="10736" width="23.140625" style="338" customWidth="1"/>
    <col min="10737" max="10737" width="4" style="338" customWidth="1"/>
    <col min="10738" max="10738" width="3.7109375" style="338" customWidth="1"/>
    <col min="10739" max="10739" width="4" style="338" customWidth="1"/>
    <col min="10740" max="10740" width="7.85546875" style="338" customWidth="1"/>
    <col min="10741" max="10741" width="4.5703125" style="338" customWidth="1"/>
    <col min="10742" max="10742" width="4.140625" style="338" customWidth="1"/>
    <col min="10743" max="10744" width="3.85546875" style="338" customWidth="1"/>
    <col min="10745" max="10746" width="4" style="338" customWidth="1"/>
    <col min="10747" max="10747" width="5.28515625" style="338" customWidth="1"/>
    <col min="10748" max="10749" width="4" style="338" customWidth="1"/>
    <col min="10750" max="10750" width="5" style="338" customWidth="1"/>
    <col min="10751" max="10751" width="4.28515625" style="338" customWidth="1"/>
    <col min="10752" max="10752" width="4" style="338" customWidth="1"/>
    <col min="10753" max="10753" width="3.85546875" style="338" customWidth="1"/>
    <col min="10754" max="10754" width="5.7109375" style="338" customWidth="1"/>
    <col min="10755" max="10755" width="5.140625" style="338" customWidth="1"/>
    <col min="10756" max="10756" width="5.7109375" style="338" customWidth="1"/>
    <col min="10757" max="10757" width="4.42578125" style="338" customWidth="1"/>
    <col min="10758" max="10759" width="4" style="338" customWidth="1"/>
    <col min="10760" max="10760" width="7.85546875" style="338" customWidth="1"/>
    <col min="10761" max="10761" width="5.7109375" style="338" customWidth="1"/>
    <col min="10762" max="10762" width="5.42578125" style="338" customWidth="1"/>
    <col min="10763" max="10763" width="4.42578125" style="338" customWidth="1"/>
    <col min="10764" max="10764" width="6.5703125" style="338" customWidth="1"/>
    <col min="10765" max="10765" width="10.28515625" style="338" customWidth="1"/>
    <col min="10766" max="10766" width="4.7109375" style="338" customWidth="1"/>
    <col min="10767" max="10767" width="5.28515625" style="338" customWidth="1"/>
    <col min="10768" max="10768" width="4.42578125" style="338" customWidth="1"/>
    <col min="10769" max="10770" width="4" style="338" customWidth="1"/>
    <col min="10771" max="10771" width="5.85546875" style="338" customWidth="1"/>
    <col min="10772" max="10772" width="4" style="338" customWidth="1"/>
    <col min="10773" max="10773" width="7.42578125" style="338" customWidth="1"/>
    <col min="10774" max="10774" width="5.28515625" style="338" customWidth="1"/>
    <col min="10775" max="10775" width="10.85546875" style="338" customWidth="1"/>
    <col min="10776" max="10777" width="10.28515625" style="338" customWidth="1"/>
    <col min="10778" max="10778" width="9.140625" style="338" customWidth="1"/>
    <col min="10779" max="10779" width="8" style="338" customWidth="1"/>
    <col min="10780" max="10987" width="9.140625" style="338" customWidth="1"/>
    <col min="10988" max="10988" width="4.140625" style="338" customWidth="1"/>
    <col min="10989" max="10989" width="23.140625" style="338" customWidth="1"/>
    <col min="10990" max="10990" width="4" style="338"/>
    <col min="10991" max="10991" width="4.140625" style="338" customWidth="1"/>
    <col min="10992" max="10992" width="23.140625" style="338" customWidth="1"/>
    <col min="10993" max="10993" width="4" style="338" customWidth="1"/>
    <col min="10994" max="10994" width="3.7109375" style="338" customWidth="1"/>
    <col min="10995" max="10995" width="4" style="338" customWidth="1"/>
    <col min="10996" max="10996" width="7.85546875" style="338" customWidth="1"/>
    <col min="10997" max="10997" width="4.5703125" style="338" customWidth="1"/>
    <col min="10998" max="10998" width="4.140625" style="338" customWidth="1"/>
    <col min="10999" max="11000" width="3.85546875" style="338" customWidth="1"/>
    <col min="11001" max="11002" width="4" style="338" customWidth="1"/>
    <col min="11003" max="11003" width="5.28515625" style="338" customWidth="1"/>
    <col min="11004" max="11005" width="4" style="338" customWidth="1"/>
    <col min="11006" max="11006" width="5" style="338" customWidth="1"/>
    <col min="11007" max="11007" width="4.28515625" style="338" customWidth="1"/>
    <col min="11008" max="11008" width="4" style="338" customWidth="1"/>
    <col min="11009" max="11009" width="3.85546875" style="338" customWidth="1"/>
    <col min="11010" max="11010" width="5.7109375" style="338" customWidth="1"/>
    <col min="11011" max="11011" width="5.140625" style="338" customWidth="1"/>
    <col min="11012" max="11012" width="5.7109375" style="338" customWidth="1"/>
    <col min="11013" max="11013" width="4.42578125" style="338" customWidth="1"/>
    <col min="11014" max="11015" width="4" style="338" customWidth="1"/>
    <col min="11016" max="11016" width="7.85546875" style="338" customWidth="1"/>
    <col min="11017" max="11017" width="5.7109375" style="338" customWidth="1"/>
    <col min="11018" max="11018" width="5.42578125" style="338" customWidth="1"/>
    <col min="11019" max="11019" width="4.42578125" style="338" customWidth="1"/>
    <col min="11020" max="11020" width="6.5703125" style="338" customWidth="1"/>
    <col min="11021" max="11021" width="10.28515625" style="338" customWidth="1"/>
    <col min="11022" max="11022" width="4.7109375" style="338" customWidth="1"/>
    <col min="11023" max="11023" width="5.28515625" style="338" customWidth="1"/>
    <col min="11024" max="11024" width="4.42578125" style="338" customWidth="1"/>
    <col min="11025" max="11026" width="4" style="338" customWidth="1"/>
    <col min="11027" max="11027" width="5.85546875" style="338" customWidth="1"/>
    <col min="11028" max="11028" width="4" style="338" customWidth="1"/>
    <col min="11029" max="11029" width="7.42578125" style="338" customWidth="1"/>
    <col min="11030" max="11030" width="5.28515625" style="338" customWidth="1"/>
    <col min="11031" max="11031" width="10.85546875" style="338" customWidth="1"/>
    <col min="11032" max="11033" width="10.28515625" style="338" customWidth="1"/>
    <col min="11034" max="11034" width="9.140625" style="338" customWidth="1"/>
    <col min="11035" max="11035" width="8" style="338" customWidth="1"/>
    <col min="11036" max="11243" width="9.140625" style="338" customWidth="1"/>
    <col min="11244" max="11244" width="4.140625" style="338" customWidth="1"/>
    <col min="11245" max="11245" width="23.140625" style="338" customWidth="1"/>
    <col min="11246" max="11246" width="4" style="338"/>
    <col min="11247" max="11247" width="4.140625" style="338" customWidth="1"/>
    <col min="11248" max="11248" width="23.140625" style="338" customWidth="1"/>
    <col min="11249" max="11249" width="4" style="338" customWidth="1"/>
    <col min="11250" max="11250" width="3.7109375" style="338" customWidth="1"/>
    <col min="11251" max="11251" width="4" style="338" customWidth="1"/>
    <col min="11252" max="11252" width="7.85546875" style="338" customWidth="1"/>
    <col min="11253" max="11253" width="4.5703125" style="338" customWidth="1"/>
    <col min="11254" max="11254" width="4.140625" style="338" customWidth="1"/>
    <col min="11255" max="11256" width="3.85546875" style="338" customWidth="1"/>
    <col min="11257" max="11258" width="4" style="338" customWidth="1"/>
    <col min="11259" max="11259" width="5.28515625" style="338" customWidth="1"/>
    <col min="11260" max="11261" width="4" style="338" customWidth="1"/>
    <col min="11262" max="11262" width="5" style="338" customWidth="1"/>
    <col min="11263" max="11263" width="4.28515625" style="338" customWidth="1"/>
    <col min="11264" max="11264" width="4" style="338" customWidth="1"/>
    <col min="11265" max="11265" width="3.85546875" style="338" customWidth="1"/>
    <col min="11266" max="11266" width="5.7109375" style="338" customWidth="1"/>
    <col min="11267" max="11267" width="5.140625" style="338" customWidth="1"/>
    <col min="11268" max="11268" width="5.7109375" style="338" customWidth="1"/>
    <col min="11269" max="11269" width="4.42578125" style="338" customWidth="1"/>
    <col min="11270" max="11271" width="4" style="338" customWidth="1"/>
    <col min="11272" max="11272" width="7.85546875" style="338" customWidth="1"/>
    <col min="11273" max="11273" width="5.7109375" style="338" customWidth="1"/>
    <col min="11274" max="11274" width="5.42578125" style="338" customWidth="1"/>
    <col min="11275" max="11275" width="4.42578125" style="338" customWidth="1"/>
    <col min="11276" max="11276" width="6.5703125" style="338" customWidth="1"/>
    <col min="11277" max="11277" width="10.28515625" style="338" customWidth="1"/>
    <col min="11278" max="11278" width="4.7109375" style="338" customWidth="1"/>
    <col min="11279" max="11279" width="5.28515625" style="338" customWidth="1"/>
    <col min="11280" max="11280" width="4.42578125" style="338" customWidth="1"/>
    <col min="11281" max="11282" width="4" style="338" customWidth="1"/>
    <col min="11283" max="11283" width="5.85546875" style="338" customWidth="1"/>
    <col min="11284" max="11284" width="4" style="338" customWidth="1"/>
    <col min="11285" max="11285" width="7.42578125" style="338" customWidth="1"/>
    <col min="11286" max="11286" width="5.28515625" style="338" customWidth="1"/>
    <col min="11287" max="11287" width="10.85546875" style="338" customWidth="1"/>
    <col min="11288" max="11289" width="10.28515625" style="338" customWidth="1"/>
    <col min="11290" max="11290" width="9.140625" style="338" customWidth="1"/>
    <col min="11291" max="11291" width="8" style="338" customWidth="1"/>
    <col min="11292" max="11499" width="9.140625" style="338" customWidth="1"/>
    <col min="11500" max="11500" width="4.140625" style="338" customWidth="1"/>
    <col min="11501" max="11501" width="23.140625" style="338" customWidth="1"/>
    <col min="11502" max="11502" width="4" style="338"/>
    <col min="11503" max="11503" width="4.140625" style="338" customWidth="1"/>
    <col min="11504" max="11504" width="23.140625" style="338" customWidth="1"/>
    <col min="11505" max="11505" width="4" style="338" customWidth="1"/>
    <col min="11506" max="11506" width="3.7109375" style="338" customWidth="1"/>
    <col min="11507" max="11507" width="4" style="338" customWidth="1"/>
    <col min="11508" max="11508" width="7.85546875" style="338" customWidth="1"/>
    <col min="11509" max="11509" width="4.5703125" style="338" customWidth="1"/>
    <col min="11510" max="11510" width="4.140625" style="338" customWidth="1"/>
    <col min="11511" max="11512" width="3.85546875" style="338" customWidth="1"/>
    <col min="11513" max="11514" width="4" style="338" customWidth="1"/>
    <col min="11515" max="11515" width="5.28515625" style="338" customWidth="1"/>
    <col min="11516" max="11517" width="4" style="338" customWidth="1"/>
    <col min="11518" max="11518" width="5" style="338" customWidth="1"/>
    <col min="11519" max="11519" width="4.28515625" style="338" customWidth="1"/>
    <col min="11520" max="11520" width="4" style="338" customWidth="1"/>
    <col min="11521" max="11521" width="3.85546875" style="338" customWidth="1"/>
    <col min="11522" max="11522" width="5.7109375" style="338" customWidth="1"/>
    <col min="11523" max="11523" width="5.140625" style="338" customWidth="1"/>
    <col min="11524" max="11524" width="5.7109375" style="338" customWidth="1"/>
    <col min="11525" max="11525" width="4.42578125" style="338" customWidth="1"/>
    <col min="11526" max="11527" width="4" style="338" customWidth="1"/>
    <col min="11528" max="11528" width="7.85546875" style="338" customWidth="1"/>
    <col min="11529" max="11529" width="5.7109375" style="338" customWidth="1"/>
    <col min="11530" max="11530" width="5.42578125" style="338" customWidth="1"/>
    <col min="11531" max="11531" width="4.42578125" style="338" customWidth="1"/>
    <col min="11532" max="11532" width="6.5703125" style="338" customWidth="1"/>
    <col min="11533" max="11533" width="10.28515625" style="338" customWidth="1"/>
    <col min="11534" max="11534" width="4.7109375" style="338" customWidth="1"/>
    <col min="11535" max="11535" width="5.28515625" style="338" customWidth="1"/>
    <col min="11536" max="11536" width="4.42578125" style="338" customWidth="1"/>
    <col min="11537" max="11538" width="4" style="338" customWidth="1"/>
    <col min="11539" max="11539" width="5.85546875" style="338" customWidth="1"/>
    <col min="11540" max="11540" width="4" style="338" customWidth="1"/>
    <col min="11541" max="11541" width="7.42578125" style="338" customWidth="1"/>
    <col min="11542" max="11542" width="5.28515625" style="338" customWidth="1"/>
    <col min="11543" max="11543" width="10.85546875" style="338" customWidth="1"/>
    <col min="11544" max="11545" width="10.28515625" style="338" customWidth="1"/>
    <col min="11546" max="11546" width="9.140625" style="338" customWidth="1"/>
    <col min="11547" max="11547" width="8" style="338" customWidth="1"/>
    <col min="11548" max="11755" width="9.140625" style="338" customWidth="1"/>
    <col min="11756" max="11756" width="4.140625" style="338" customWidth="1"/>
    <col min="11757" max="11757" width="23.140625" style="338" customWidth="1"/>
    <col min="11758" max="11758" width="4" style="338"/>
    <col min="11759" max="11759" width="4.140625" style="338" customWidth="1"/>
    <col min="11760" max="11760" width="23.140625" style="338" customWidth="1"/>
    <col min="11761" max="11761" width="4" style="338" customWidth="1"/>
    <col min="11762" max="11762" width="3.7109375" style="338" customWidth="1"/>
    <col min="11763" max="11763" width="4" style="338" customWidth="1"/>
    <col min="11764" max="11764" width="7.85546875" style="338" customWidth="1"/>
    <col min="11765" max="11765" width="4.5703125" style="338" customWidth="1"/>
    <col min="11766" max="11766" width="4.140625" style="338" customWidth="1"/>
    <col min="11767" max="11768" width="3.85546875" style="338" customWidth="1"/>
    <col min="11769" max="11770" width="4" style="338" customWidth="1"/>
    <col min="11771" max="11771" width="5.28515625" style="338" customWidth="1"/>
    <col min="11772" max="11773" width="4" style="338" customWidth="1"/>
    <col min="11774" max="11774" width="5" style="338" customWidth="1"/>
    <col min="11775" max="11775" width="4.28515625" style="338" customWidth="1"/>
    <col min="11776" max="11776" width="4" style="338" customWidth="1"/>
    <col min="11777" max="11777" width="3.85546875" style="338" customWidth="1"/>
    <col min="11778" max="11778" width="5.7109375" style="338" customWidth="1"/>
    <col min="11779" max="11779" width="5.140625" style="338" customWidth="1"/>
    <col min="11780" max="11780" width="5.7109375" style="338" customWidth="1"/>
    <col min="11781" max="11781" width="4.42578125" style="338" customWidth="1"/>
    <col min="11782" max="11783" width="4" style="338" customWidth="1"/>
    <col min="11784" max="11784" width="7.85546875" style="338" customWidth="1"/>
    <col min="11785" max="11785" width="5.7109375" style="338" customWidth="1"/>
    <col min="11786" max="11786" width="5.42578125" style="338" customWidth="1"/>
    <col min="11787" max="11787" width="4.42578125" style="338" customWidth="1"/>
    <col min="11788" max="11788" width="6.5703125" style="338" customWidth="1"/>
    <col min="11789" max="11789" width="10.28515625" style="338" customWidth="1"/>
    <col min="11790" max="11790" width="4.7109375" style="338" customWidth="1"/>
    <col min="11791" max="11791" width="5.28515625" style="338" customWidth="1"/>
    <col min="11792" max="11792" width="4.42578125" style="338" customWidth="1"/>
    <col min="11793" max="11794" width="4" style="338" customWidth="1"/>
    <col min="11795" max="11795" width="5.85546875" style="338" customWidth="1"/>
    <col min="11796" max="11796" width="4" style="338" customWidth="1"/>
    <col min="11797" max="11797" width="7.42578125" style="338" customWidth="1"/>
    <col min="11798" max="11798" width="5.28515625" style="338" customWidth="1"/>
    <col min="11799" max="11799" width="10.85546875" style="338" customWidth="1"/>
    <col min="11800" max="11801" width="10.28515625" style="338" customWidth="1"/>
    <col min="11802" max="11802" width="9.140625" style="338" customWidth="1"/>
    <col min="11803" max="11803" width="8" style="338" customWidth="1"/>
    <col min="11804" max="12011" width="9.140625" style="338" customWidth="1"/>
    <col min="12012" max="12012" width="4.140625" style="338" customWidth="1"/>
    <col min="12013" max="12013" width="23.140625" style="338" customWidth="1"/>
    <col min="12014" max="12014" width="4" style="338"/>
    <col min="12015" max="12015" width="4.140625" style="338" customWidth="1"/>
    <col min="12016" max="12016" width="23.140625" style="338" customWidth="1"/>
    <col min="12017" max="12017" width="4" style="338" customWidth="1"/>
    <col min="12018" max="12018" width="3.7109375" style="338" customWidth="1"/>
    <col min="12019" max="12019" width="4" style="338" customWidth="1"/>
    <col min="12020" max="12020" width="7.85546875" style="338" customWidth="1"/>
    <col min="12021" max="12021" width="4.5703125" style="338" customWidth="1"/>
    <col min="12022" max="12022" width="4.140625" style="338" customWidth="1"/>
    <col min="12023" max="12024" width="3.85546875" style="338" customWidth="1"/>
    <col min="12025" max="12026" width="4" style="338" customWidth="1"/>
    <col min="12027" max="12027" width="5.28515625" style="338" customWidth="1"/>
    <col min="12028" max="12029" width="4" style="338" customWidth="1"/>
    <col min="12030" max="12030" width="5" style="338" customWidth="1"/>
    <col min="12031" max="12031" width="4.28515625" style="338" customWidth="1"/>
    <col min="12032" max="12032" width="4" style="338" customWidth="1"/>
    <col min="12033" max="12033" width="3.85546875" style="338" customWidth="1"/>
    <col min="12034" max="12034" width="5.7109375" style="338" customWidth="1"/>
    <col min="12035" max="12035" width="5.140625" style="338" customWidth="1"/>
    <col min="12036" max="12036" width="5.7109375" style="338" customWidth="1"/>
    <col min="12037" max="12037" width="4.42578125" style="338" customWidth="1"/>
    <col min="12038" max="12039" width="4" style="338" customWidth="1"/>
    <col min="12040" max="12040" width="7.85546875" style="338" customWidth="1"/>
    <col min="12041" max="12041" width="5.7109375" style="338" customWidth="1"/>
    <col min="12042" max="12042" width="5.42578125" style="338" customWidth="1"/>
    <col min="12043" max="12043" width="4.42578125" style="338" customWidth="1"/>
    <col min="12044" max="12044" width="6.5703125" style="338" customWidth="1"/>
    <col min="12045" max="12045" width="10.28515625" style="338" customWidth="1"/>
    <col min="12046" max="12046" width="4.7109375" style="338" customWidth="1"/>
    <col min="12047" max="12047" width="5.28515625" style="338" customWidth="1"/>
    <col min="12048" max="12048" width="4.42578125" style="338" customWidth="1"/>
    <col min="12049" max="12050" width="4" style="338" customWidth="1"/>
    <col min="12051" max="12051" width="5.85546875" style="338" customWidth="1"/>
    <col min="12052" max="12052" width="4" style="338" customWidth="1"/>
    <col min="12053" max="12053" width="7.42578125" style="338" customWidth="1"/>
    <col min="12054" max="12054" width="5.28515625" style="338" customWidth="1"/>
    <col min="12055" max="12055" width="10.85546875" style="338" customWidth="1"/>
    <col min="12056" max="12057" width="10.28515625" style="338" customWidth="1"/>
    <col min="12058" max="12058" width="9.140625" style="338" customWidth="1"/>
    <col min="12059" max="12059" width="8" style="338" customWidth="1"/>
    <col min="12060" max="12267" width="9.140625" style="338" customWidth="1"/>
    <col min="12268" max="12268" width="4.140625" style="338" customWidth="1"/>
    <col min="12269" max="12269" width="23.140625" style="338" customWidth="1"/>
    <col min="12270" max="12270" width="4" style="338"/>
    <col min="12271" max="12271" width="4.140625" style="338" customWidth="1"/>
    <col min="12272" max="12272" width="23.140625" style="338" customWidth="1"/>
    <col min="12273" max="12273" width="4" style="338" customWidth="1"/>
    <col min="12274" max="12274" width="3.7109375" style="338" customWidth="1"/>
    <col min="12275" max="12275" width="4" style="338" customWidth="1"/>
    <col min="12276" max="12276" width="7.85546875" style="338" customWidth="1"/>
    <col min="12277" max="12277" width="4.5703125" style="338" customWidth="1"/>
    <col min="12278" max="12278" width="4.140625" style="338" customWidth="1"/>
    <col min="12279" max="12280" width="3.85546875" style="338" customWidth="1"/>
    <col min="12281" max="12282" width="4" style="338" customWidth="1"/>
    <col min="12283" max="12283" width="5.28515625" style="338" customWidth="1"/>
    <col min="12284" max="12285" width="4" style="338" customWidth="1"/>
    <col min="12286" max="12286" width="5" style="338" customWidth="1"/>
    <col min="12287" max="12287" width="4.28515625" style="338" customWidth="1"/>
    <col min="12288" max="12288" width="4" style="338" customWidth="1"/>
    <col min="12289" max="12289" width="3.85546875" style="338" customWidth="1"/>
    <col min="12290" max="12290" width="5.7109375" style="338" customWidth="1"/>
    <col min="12291" max="12291" width="5.140625" style="338" customWidth="1"/>
    <col min="12292" max="12292" width="5.7109375" style="338" customWidth="1"/>
    <col min="12293" max="12293" width="4.42578125" style="338" customWidth="1"/>
    <col min="12294" max="12295" width="4" style="338" customWidth="1"/>
    <col min="12296" max="12296" width="7.85546875" style="338" customWidth="1"/>
    <col min="12297" max="12297" width="5.7109375" style="338" customWidth="1"/>
    <col min="12298" max="12298" width="5.42578125" style="338" customWidth="1"/>
    <col min="12299" max="12299" width="4.42578125" style="338" customWidth="1"/>
    <col min="12300" max="12300" width="6.5703125" style="338" customWidth="1"/>
    <col min="12301" max="12301" width="10.28515625" style="338" customWidth="1"/>
    <col min="12302" max="12302" width="4.7109375" style="338" customWidth="1"/>
    <col min="12303" max="12303" width="5.28515625" style="338" customWidth="1"/>
    <col min="12304" max="12304" width="4.42578125" style="338" customWidth="1"/>
    <col min="12305" max="12306" width="4" style="338" customWidth="1"/>
    <col min="12307" max="12307" width="5.85546875" style="338" customWidth="1"/>
    <col min="12308" max="12308" width="4" style="338" customWidth="1"/>
    <col min="12309" max="12309" width="7.42578125" style="338" customWidth="1"/>
    <col min="12310" max="12310" width="5.28515625" style="338" customWidth="1"/>
    <col min="12311" max="12311" width="10.85546875" style="338" customWidth="1"/>
    <col min="12312" max="12313" width="10.28515625" style="338" customWidth="1"/>
    <col min="12314" max="12314" width="9.140625" style="338" customWidth="1"/>
    <col min="12315" max="12315" width="8" style="338" customWidth="1"/>
    <col min="12316" max="12523" width="9.140625" style="338" customWidth="1"/>
    <col min="12524" max="12524" width="4.140625" style="338" customWidth="1"/>
    <col min="12525" max="12525" width="23.140625" style="338" customWidth="1"/>
    <col min="12526" max="12526" width="4" style="338"/>
    <col min="12527" max="12527" width="4.140625" style="338" customWidth="1"/>
    <col min="12528" max="12528" width="23.140625" style="338" customWidth="1"/>
    <col min="12529" max="12529" width="4" style="338" customWidth="1"/>
    <col min="12530" max="12530" width="3.7109375" style="338" customWidth="1"/>
    <col min="12531" max="12531" width="4" style="338" customWidth="1"/>
    <col min="12532" max="12532" width="7.85546875" style="338" customWidth="1"/>
    <col min="12533" max="12533" width="4.5703125" style="338" customWidth="1"/>
    <col min="12534" max="12534" width="4.140625" style="338" customWidth="1"/>
    <col min="12535" max="12536" width="3.85546875" style="338" customWidth="1"/>
    <col min="12537" max="12538" width="4" style="338" customWidth="1"/>
    <col min="12539" max="12539" width="5.28515625" style="338" customWidth="1"/>
    <col min="12540" max="12541" width="4" style="338" customWidth="1"/>
    <col min="12542" max="12542" width="5" style="338" customWidth="1"/>
    <col min="12543" max="12543" width="4.28515625" style="338" customWidth="1"/>
    <col min="12544" max="12544" width="4" style="338" customWidth="1"/>
    <col min="12545" max="12545" width="3.85546875" style="338" customWidth="1"/>
    <col min="12546" max="12546" width="5.7109375" style="338" customWidth="1"/>
    <col min="12547" max="12547" width="5.140625" style="338" customWidth="1"/>
    <col min="12548" max="12548" width="5.7109375" style="338" customWidth="1"/>
    <col min="12549" max="12549" width="4.42578125" style="338" customWidth="1"/>
    <col min="12550" max="12551" width="4" style="338" customWidth="1"/>
    <col min="12552" max="12552" width="7.85546875" style="338" customWidth="1"/>
    <col min="12553" max="12553" width="5.7109375" style="338" customWidth="1"/>
    <col min="12554" max="12554" width="5.42578125" style="338" customWidth="1"/>
    <col min="12555" max="12555" width="4.42578125" style="338" customWidth="1"/>
    <col min="12556" max="12556" width="6.5703125" style="338" customWidth="1"/>
    <col min="12557" max="12557" width="10.28515625" style="338" customWidth="1"/>
    <col min="12558" max="12558" width="4.7109375" style="338" customWidth="1"/>
    <col min="12559" max="12559" width="5.28515625" style="338" customWidth="1"/>
    <col min="12560" max="12560" width="4.42578125" style="338" customWidth="1"/>
    <col min="12561" max="12562" width="4" style="338" customWidth="1"/>
    <col min="12563" max="12563" width="5.85546875" style="338" customWidth="1"/>
    <col min="12564" max="12564" width="4" style="338" customWidth="1"/>
    <col min="12565" max="12565" width="7.42578125" style="338" customWidth="1"/>
    <col min="12566" max="12566" width="5.28515625" style="338" customWidth="1"/>
    <col min="12567" max="12567" width="10.85546875" style="338" customWidth="1"/>
    <col min="12568" max="12569" width="10.28515625" style="338" customWidth="1"/>
    <col min="12570" max="12570" width="9.140625" style="338" customWidth="1"/>
    <col min="12571" max="12571" width="8" style="338" customWidth="1"/>
    <col min="12572" max="12779" width="9.140625" style="338" customWidth="1"/>
    <col min="12780" max="12780" width="4.140625" style="338" customWidth="1"/>
    <col min="12781" max="12781" width="23.140625" style="338" customWidth="1"/>
    <col min="12782" max="12782" width="4" style="338"/>
    <col min="12783" max="12783" width="4.140625" style="338" customWidth="1"/>
    <col min="12784" max="12784" width="23.140625" style="338" customWidth="1"/>
    <col min="12785" max="12785" width="4" style="338" customWidth="1"/>
    <col min="12786" max="12786" width="3.7109375" style="338" customWidth="1"/>
    <col min="12787" max="12787" width="4" style="338" customWidth="1"/>
    <col min="12788" max="12788" width="7.85546875" style="338" customWidth="1"/>
    <col min="12789" max="12789" width="4.5703125" style="338" customWidth="1"/>
    <col min="12790" max="12790" width="4.140625" style="338" customWidth="1"/>
    <col min="12791" max="12792" width="3.85546875" style="338" customWidth="1"/>
    <col min="12793" max="12794" width="4" style="338" customWidth="1"/>
    <col min="12795" max="12795" width="5.28515625" style="338" customWidth="1"/>
    <col min="12796" max="12797" width="4" style="338" customWidth="1"/>
    <col min="12798" max="12798" width="5" style="338" customWidth="1"/>
    <col min="12799" max="12799" width="4.28515625" style="338" customWidth="1"/>
    <col min="12800" max="12800" width="4" style="338" customWidth="1"/>
    <col min="12801" max="12801" width="3.85546875" style="338" customWidth="1"/>
    <col min="12802" max="12802" width="5.7109375" style="338" customWidth="1"/>
    <col min="12803" max="12803" width="5.140625" style="338" customWidth="1"/>
    <col min="12804" max="12804" width="5.7109375" style="338" customWidth="1"/>
    <col min="12805" max="12805" width="4.42578125" style="338" customWidth="1"/>
    <col min="12806" max="12807" width="4" style="338" customWidth="1"/>
    <col min="12808" max="12808" width="7.85546875" style="338" customWidth="1"/>
    <col min="12809" max="12809" width="5.7109375" style="338" customWidth="1"/>
    <col min="12810" max="12810" width="5.42578125" style="338" customWidth="1"/>
    <col min="12811" max="12811" width="4.42578125" style="338" customWidth="1"/>
    <col min="12812" max="12812" width="6.5703125" style="338" customWidth="1"/>
    <col min="12813" max="12813" width="10.28515625" style="338" customWidth="1"/>
    <col min="12814" max="12814" width="4.7109375" style="338" customWidth="1"/>
    <col min="12815" max="12815" width="5.28515625" style="338" customWidth="1"/>
    <col min="12816" max="12816" width="4.42578125" style="338" customWidth="1"/>
    <col min="12817" max="12818" width="4" style="338" customWidth="1"/>
    <col min="12819" max="12819" width="5.85546875" style="338" customWidth="1"/>
    <col min="12820" max="12820" width="4" style="338" customWidth="1"/>
    <col min="12821" max="12821" width="7.42578125" style="338" customWidth="1"/>
    <col min="12822" max="12822" width="5.28515625" style="338" customWidth="1"/>
    <col min="12823" max="12823" width="10.85546875" style="338" customWidth="1"/>
    <col min="12824" max="12825" width="10.28515625" style="338" customWidth="1"/>
    <col min="12826" max="12826" width="9.140625" style="338" customWidth="1"/>
    <col min="12827" max="12827" width="8" style="338" customWidth="1"/>
    <col min="12828" max="13035" width="9.140625" style="338" customWidth="1"/>
    <col min="13036" max="13036" width="4.140625" style="338" customWidth="1"/>
    <col min="13037" max="13037" width="23.140625" style="338" customWidth="1"/>
    <col min="13038" max="13038" width="4" style="338"/>
    <col min="13039" max="13039" width="4.140625" style="338" customWidth="1"/>
    <col min="13040" max="13040" width="23.140625" style="338" customWidth="1"/>
    <col min="13041" max="13041" width="4" style="338" customWidth="1"/>
    <col min="13042" max="13042" width="3.7109375" style="338" customWidth="1"/>
    <col min="13043" max="13043" width="4" style="338" customWidth="1"/>
    <col min="13044" max="13044" width="7.85546875" style="338" customWidth="1"/>
    <col min="13045" max="13045" width="4.5703125" style="338" customWidth="1"/>
    <col min="13046" max="13046" width="4.140625" style="338" customWidth="1"/>
    <col min="13047" max="13048" width="3.85546875" style="338" customWidth="1"/>
    <col min="13049" max="13050" width="4" style="338" customWidth="1"/>
    <col min="13051" max="13051" width="5.28515625" style="338" customWidth="1"/>
    <col min="13052" max="13053" width="4" style="338" customWidth="1"/>
    <col min="13054" max="13054" width="5" style="338" customWidth="1"/>
    <col min="13055" max="13055" width="4.28515625" style="338" customWidth="1"/>
    <col min="13056" max="13056" width="4" style="338" customWidth="1"/>
    <col min="13057" max="13057" width="3.85546875" style="338" customWidth="1"/>
    <col min="13058" max="13058" width="5.7109375" style="338" customWidth="1"/>
    <col min="13059" max="13059" width="5.140625" style="338" customWidth="1"/>
    <col min="13060" max="13060" width="5.7109375" style="338" customWidth="1"/>
    <col min="13061" max="13061" width="4.42578125" style="338" customWidth="1"/>
    <col min="13062" max="13063" width="4" style="338" customWidth="1"/>
    <col min="13064" max="13064" width="7.85546875" style="338" customWidth="1"/>
    <col min="13065" max="13065" width="5.7109375" style="338" customWidth="1"/>
    <col min="13066" max="13066" width="5.42578125" style="338" customWidth="1"/>
    <col min="13067" max="13067" width="4.42578125" style="338" customWidth="1"/>
    <col min="13068" max="13068" width="6.5703125" style="338" customWidth="1"/>
    <col min="13069" max="13069" width="10.28515625" style="338" customWidth="1"/>
    <col min="13070" max="13070" width="4.7109375" style="338" customWidth="1"/>
    <col min="13071" max="13071" width="5.28515625" style="338" customWidth="1"/>
    <col min="13072" max="13072" width="4.42578125" style="338" customWidth="1"/>
    <col min="13073" max="13074" width="4" style="338" customWidth="1"/>
    <col min="13075" max="13075" width="5.85546875" style="338" customWidth="1"/>
    <col min="13076" max="13076" width="4" style="338" customWidth="1"/>
    <col min="13077" max="13077" width="7.42578125" style="338" customWidth="1"/>
    <col min="13078" max="13078" width="5.28515625" style="338" customWidth="1"/>
    <col min="13079" max="13079" width="10.85546875" style="338" customWidth="1"/>
    <col min="13080" max="13081" width="10.28515625" style="338" customWidth="1"/>
    <col min="13082" max="13082" width="9.140625" style="338" customWidth="1"/>
    <col min="13083" max="13083" width="8" style="338" customWidth="1"/>
    <col min="13084" max="13291" width="9.140625" style="338" customWidth="1"/>
    <col min="13292" max="13292" width="4.140625" style="338" customWidth="1"/>
    <col min="13293" max="13293" width="23.140625" style="338" customWidth="1"/>
    <col min="13294" max="13294" width="4" style="338"/>
    <col min="13295" max="13295" width="4.140625" style="338" customWidth="1"/>
    <col min="13296" max="13296" width="23.140625" style="338" customWidth="1"/>
    <col min="13297" max="13297" width="4" style="338" customWidth="1"/>
    <col min="13298" max="13298" width="3.7109375" style="338" customWidth="1"/>
    <col min="13299" max="13299" width="4" style="338" customWidth="1"/>
    <col min="13300" max="13300" width="7.85546875" style="338" customWidth="1"/>
    <col min="13301" max="13301" width="4.5703125" style="338" customWidth="1"/>
    <col min="13302" max="13302" width="4.140625" style="338" customWidth="1"/>
    <col min="13303" max="13304" width="3.85546875" style="338" customWidth="1"/>
    <col min="13305" max="13306" width="4" style="338" customWidth="1"/>
    <col min="13307" max="13307" width="5.28515625" style="338" customWidth="1"/>
    <col min="13308" max="13309" width="4" style="338" customWidth="1"/>
    <col min="13310" max="13310" width="5" style="338" customWidth="1"/>
    <col min="13311" max="13311" width="4.28515625" style="338" customWidth="1"/>
    <col min="13312" max="13312" width="4" style="338" customWidth="1"/>
    <col min="13313" max="13313" width="3.85546875" style="338" customWidth="1"/>
    <col min="13314" max="13314" width="5.7109375" style="338" customWidth="1"/>
    <col min="13315" max="13315" width="5.140625" style="338" customWidth="1"/>
    <col min="13316" max="13316" width="5.7109375" style="338" customWidth="1"/>
    <col min="13317" max="13317" width="4.42578125" style="338" customWidth="1"/>
    <col min="13318" max="13319" width="4" style="338" customWidth="1"/>
    <col min="13320" max="13320" width="7.85546875" style="338" customWidth="1"/>
    <col min="13321" max="13321" width="5.7109375" style="338" customWidth="1"/>
    <col min="13322" max="13322" width="5.42578125" style="338" customWidth="1"/>
    <col min="13323" max="13323" width="4.42578125" style="338" customWidth="1"/>
    <col min="13324" max="13324" width="6.5703125" style="338" customWidth="1"/>
    <col min="13325" max="13325" width="10.28515625" style="338" customWidth="1"/>
    <col min="13326" max="13326" width="4.7109375" style="338" customWidth="1"/>
    <col min="13327" max="13327" width="5.28515625" style="338" customWidth="1"/>
    <col min="13328" max="13328" width="4.42578125" style="338" customWidth="1"/>
    <col min="13329" max="13330" width="4" style="338" customWidth="1"/>
    <col min="13331" max="13331" width="5.85546875" style="338" customWidth="1"/>
    <col min="13332" max="13332" width="4" style="338" customWidth="1"/>
    <col min="13333" max="13333" width="7.42578125" style="338" customWidth="1"/>
    <col min="13334" max="13334" width="5.28515625" style="338" customWidth="1"/>
    <col min="13335" max="13335" width="10.85546875" style="338" customWidth="1"/>
    <col min="13336" max="13337" width="10.28515625" style="338" customWidth="1"/>
    <col min="13338" max="13338" width="9.140625" style="338" customWidth="1"/>
    <col min="13339" max="13339" width="8" style="338" customWidth="1"/>
    <col min="13340" max="13547" width="9.140625" style="338" customWidth="1"/>
    <col min="13548" max="13548" width="4.140625" style="338" customWidth="1"/>
    <col min="13549" max="13549" width="23.140625" style="338" customWidth="1"/>
    <col min="13550" max="13550" width="4" style="338"/>
    <col min="13551" max="13551" width="4.140625" style="338" customWidth="1"/>
    <col min="13552" max="13552" width="23.140625" style="338" customWidth="1"/>
    <col min="13553" max="13553" width="4" style="338" customWidth="1"/>
    <col min="13554" max="13554" width="3.7109375" style="338" customWidth="1"/>
    <col min="13555" max="13555" width="4" style="338" customWidth="1"/>
    <col min="13556" max="13556" width="7.85546875" style="338" customWidth="1"/>
    <col min="13557" max="13557" width="4.5703125" style="338" customWidth="1"/>
    <col min="13558" max="13558" width="4.140625" style="338" customWidth="1"/>
    <col min="13559" max="13560" width="3.85546875" style="338" customWidth="1"/>
    <col min="13561" max="13562" width="4" style="338" customWidth="1"/>
    <col min="13563" max="13563" width="5.28515625" style="338" customWidth="1"/>
    <col min="13564" max="13565" width="4" style="338" customWidth="1"/>
    <col min="13566" max="13566" width="5" style="338" customWidth="1"/>
    <col min="13567" max="13567" width="4.28515625" style="338" customWidth="1"/>
    <col min="13568" max="13568" width="4" style="338" customWidth="1"/>
    <col min="13569" max="13569" width="3.85546875" style="338" customWidth="1"/>
    <col min="13570" max="13570" width="5.7109375" style="338" customWidth="1"/>
    <col min="13571" max="13571" width="5.140625" style="338" customWidth="1"/>
    <col min="13572" max="13572" width="5.7109375" style="338" customWidth="1"/>
    <col min="13573" max="13573" width="4.42578125" style="338" customWidth="1"/>
    <col min="13574" max="13575" width="4" style="338" customWidth="1"/>
    <col min="13576" max="13576" width="7.85546875" style="338" customWidth="1"/>
    <col min="13577" max="13577" width="5.7109375" style="338" customWidth="1"/>
    <col min="13578" max="13578" width="5.42578125" style="338" customWidth="1"/>
    <col min="13579" max="13579" width="4.42578125" style="338" customWidth="1"/>
    <col min="13580" max="13580" width="6.5703125" style="338" customWidth="1"/>
    <col min="13581" max="13581" width="10.28515625" style="338" customWidth="1"/>
    <col min="13582" max="13582" width="4.7109375" style="338" customWidth="1"/>
    <col min="13583" max="13583" width="5.28515625" style="338" customWidth="1"/>
    <col min="13584" max="13584" width="4.42578125" style="338" customWidth="1"/>
    <col min="13585" max="13586" width="4" style="338" customWidth="1"/>
    <col min="13587" max="13587" width="5.85546875" style="338" customWidth="1"/>
    <col min="13588" max="13588" width="4" style="338" customWidth="1"/>
    <col min="13589" max="13589" width="7.42578125" style="338" customWidth="1"/>
    <col min="13590" max="13590" width="5.28515625" style="338" customWidth="1"/>
    <col min="13591" max="13591" width="10.85546875" style="338" customWidth="1"/>
    <col min="13592" max="13593" width="10.28515625" style="338" customWidth="1"/>
    <col min="13594" max="13594" width="9.140625" style="338" customWidth="1"/>
    <col min="13595" max="13595" width="8" style="338" customWidth="1"/>
    <col min="13596" max="13803" width="9.140625" style="338" customWidth="1"/>
    <col min="13804" max="13804" width="4.140625" style="338" customWidth="1"/>
    <col min="13805" max="13805" width="23.140625" style="338" customWidth="1"/>
    <col min="13806" max="13806" width="4" style="338"/>
    <col min="13807" max="13807" width="4.140625" style="338" customWidth="1"/>
    <col min="13808" max="13808" width="23.140625" style="338" customWidth="1"/>
    <col min="13809" max="13809" width="4" style="338" customWidth="1"/>
    <col min="13810" max="13810" width="3.7109375" style="338" customWidth="1"/>
    <col min="13811" max="13811" width="4" style="338" customWidth="1"/>
    <col min="13812" max="13812" width="7.85546875" style="338" customWidth="1"/>
    <col min="13813" max="13813" width="4.5703125" style="338" customWidth="1"/>
    <col min="13814" max="13814" width="4.140625" style="338" customWidth="1"/>
    <col min="13815" max="13816" width="3.85546875" style="338" customWidth="1"/>
    <col min="13817" max="13818" width="4" style="338" customWidth="1"/>
    <col min="13819" max="13819" width="5.28515625" style="338" customWidth="1"/>
    <col min="13820" max="13821" width="4" style="338" customWidth="1"/>
    <col min="13822" max="13822" width="5" style="338" customWidth="1"/>
    <col min="13823" max="13823" width="4.28515625" style="338" customWidth="1"/>
    <col min="13824" max="13824" width="4" style="338" customWidth="1"/>
    <col min="13825" max="13825" width="3.85546875" style="338" customWidth="1"/>
    <col min="13826" max="13826" width="5.7109375" style="338" customWidth="1"/>
    <col min="13827" max="13827" width="5.140625" style="338" customWidth="1"/>
    <col min="13828" max="13828" width="5.7109375" style="338" customWidth="1"/>
    <col min="13829" max="13829" width="4.42578125" style="338" customWidth="1"/>
    <col min="13830" max="13831" width="4" style="338" customWidth="1"/>
    <col min="13832" max="13832" width="7.85546875" style="338" customWidth="1"/>
    <col min="13833" max="13833" width="5.7109375" style="338" customWidth="1"/>
    <col min="13834" max="13834" width="5.42578125" style="338" customWidth="1"/>
    <col min="13835" max="13835" width="4.42578125" style="338" customWidth="1"/>
    <col min="13836" max="13836" width="6.5703125" style="338" customWidth="1"/>
    <col min="13837" max="13837" width="10.28515625" style="338" customWidth="1"/>
    <col min="13838" max="13838" width="4.7109375" style="338" customWidth="1"/>
    <col min="13839" max="13839" width="5.28515625" style="338" customWidth="1"/>
    <col min="13840" max="13840" width="4.42578125" style="338" customWidth="1"/>
    <col min="13841" max="13842" width="4" style="338" customWidth="1"/>
    <col min="13843" max="13843" width="5.85546875" style="338" customWidth="1"/>
    <col min="13844" max="13844" width="4" style="338" customWidth="1"/>
    <col min="13845" max="13845" width="7.42578125" style="338" customWidth="1"/>
    <col min="13846" max="13846" width="5.28515625" style="338" customWidth="1"/>
    <col min="13847" max="13847" width="10.85546875" style="338" customWidth="1"/>
    <col min="13848" max="13849" width="10.28515625" style="338" customWidth="1"/>
    <col min="13850" max="13850" width="9.140625" style="338" customWidth="1"/>
    <col min="13851" max="13851" width="8" style="338" customWidth="1"/>
    <col min="13852" max="14059" width="9.140625" style="338" customWidth="1"/>
    <col min="14060" max="14060" width="4.140625" style="338" customWidth="1"/>
    <col min="14061" max="14061" width="23.140625" style="338" customWidth="1"/>
    <col min="14062" max="14062" width="4" style="338"/>
    <col min="14063" max="14063" width="4.140625" style="338" customWidth="1"/>
    <col min="14064" max="14064" width="23.140625" style="338" customWidth="1"/>
    <col min="14065" max="14065" width="4" style="338" customWidth="1"/>
    <col min="14066" max="14066" width="3.7109375" style="338" customWidth="1"/>
    <col min="14067" max="14067" width="4" style="338" customWidth="1"/>
    <col min="14068" max="14068" width="7.85546875" style="338" customWidth="1"/>
    <col min="14069" max="14069" width="4.5703125" style="338" customWidth="1"/>
    <col min="14070" max="14070" width="4.140625" style="338" customWidth="1"/>
    <col min="14071" max="14072" width="3.85546875" style="338" customWidth="1"/>
    <col min="14073" max="14074" width="4" style="338" customWidth="1"/>
    <col min="14075" max="14075" width="5.28515625" style="338" customWidth="1"/>
    <col min="14076" max="14077" width="4" style="338" customWidth="1"/>
    <col min="14078" max="14078" width="5" style="338" customWidth="1"/>
    <col min="14079" max="14079" width="4.28515625" style="338" customWidth="1"/>
    <col min="14080" max="14080" width="4" style="338" customWidth="1"/>
    <col min="14081" max="14081" width="3.85546875" style="338" customWidth="1"/>
    <col min="14082" max="14082" width="5.7109375" style="338" customWidth="1"/>
    <col min="14083" max="14083" width="5.140625" style="338" customWidth="1"/>
    <col min="14084" max="14084" width="5.7109375" style="338" customWidth="1"/>
    <col min="14085" max="14085" width="4.42578125" style="338" customWidth="1"/>
    <col min="14086" max="14087" width="4" style="338" customWidth="1"/>
    <col min="14088" max="14088" width="7.85546875" style="338" customWidth="1"/>
    <col min="14089" max="14089" width="5.7109375" style="338" customWidth="1"/>
    <col min="14090" max="14090" width="5.42578125" style="338" customWidth="1"/>
    <col min="14091" max="14091" width="4.42578125" style="338" customWidth="1"/>
    <col min="14092" max="14092" width="6.5703125" style="338" customWidth="1"/>
    <col min="14093" max="14093" width="10.28515625" style="338" customWidth="1"/>
    <col min="14094" max="14094" width="4.7109375" style="338" customWidth="1"/>
    <col min="14095" max="14095" width="5.28515625" style="338" customWidth="1"/>
    <col min="14096" max="14096" width="4.42578125" style="338" customWidth="1"/>
    <col min="14097" max="14098" width="4" style="338" customWidth="1"/>
    <col min="14099" max="14099" width="5.85546875" style="338" customWidth="1"/>
    <col min="14100" max="14100" width="4" style="338" customWidth="1"/>
    <col min="14101" max="14101" width="7.42578125" style="338" customWidth="1"/>
    <col min="14102" max="14102" width="5.28515625" style="338" customWidth="1"/>
    <col min="14103" max="14103" width="10.85546875" style="338" customWidth="1"/>
    <col min="14104" max="14105" width="10.28515625" style="338" customWidth="1"/>
    <col min="14106" max="14106" width="9.140625" style="338" customWidth="1"/>
    <col min="14107" max="14107" width="8" style="338" customWidth="1"/>
    <col min="14108" max="14315" width="9.140625" style="338" customWidth="1"/>
    <col min="14316" max="14316" width="4.140625" style="338" customWidth="1"/>
    <col min="14317" max="14317" width="23.140625" style="338" customWidth="1"/>
    <col min="14318" max="14318" width="4" style="338"/>
    <col min="14319" max="14319" width="4.140625" style="338" customWidth="1"/>
    <col min="14320" max="14320" width="23.140625" style="338" customWidth="1"/>
    <col min="14321" max="14321" width="4" style="338" customWidth="1"/>
    <col min="14322" max="14322" width="3.7109375" style="338" customWidth="1"/>
    <col min="14323" max="14323" width="4" style="338" customWidth="1"/>
    <col min="14324" max="14324" width="7.85546875" style="338" customWidth="1"/>
    <col min="14325" max="14325" width="4.5703125" style="338" customWidth="1"/>
    <col min="14326" max="14326" width="4.140625" style="338" customWidth="1"/>
    <col min="14327" max="14328" width="3.85546875" style="338" customWidth="1"/>
    <col min="14329" max="14330" width="4" style="338" customWidth="1"/>
    <col min="14331" max="14331" width="5.28515625" style="338" customWidth="1"/>
    <col min="14332" max="14333" width="4" style="338" customWidth="1"/>
    <col min="14334" max="14334" width="5" style="338" customWidth="1"/>
    <col min="14335" max="14335" width="4.28515625" style="338" customWidth="1"/>
    <col min="14336" max="14336" width="4" style="338" customWidth="1"/>
    <col min="14337" max="14337" width="3.85546875" style="338" customWidth="1"/>
    <col min="14338" max="14338" width="5.7109375" style="338" customWidth="1"/>
    <col min="14339" max="14339" width="5.140625" style="338" customWidth="1"/>
    <col min="14340" max="14340" width="5.7109375" style="338" customWidth="1"/>
    <col min="14341" max="14341" width="4.42578125" style="338" customWidth="1"/>
    <col min="14342" max="14343" width="4" style="338" customWidth="1"/>
    <col min="14344" max="14344" width="7.85546875" style="338" customWidth="1"/>
    <col min="14345" max="14345" width="5.7109375" style="338" customWidth="1"/>
    <col min="14346" max="14346" width="5.42578125" style="338" customWidth="1"/>
    <col min="14347" max="14347" width="4.42578125" style="338" customWidth="1"/>
    <col min="14348" max="14348" width="6.5703125" style="338" customWidth="1"/>
    <col min="14349" max="14349" width="10.28515625" style="338" customWidth="1"/>
    <col min="14350" max="14350" width="4.7109375" style="338" customWidth="1"/>
    <col min="14351" max="14351" width="5.28515625" style="338" customWidth="1"/>
    <col min="14352" max="14352" width="4.42578125" style="338" customWidth="1"/>
    <col min="14353" max="14354" width="4" style="338" customWidth="1"/>
    <col min="14355" max="14355" width="5.85546875" style="338" customWidth="1"/>
    <col min="14356" max="14356" width="4" style="338" customWidth="1"/>
    <col min="14357" max="14357" width="7.42578125" style="338" customWidth="1"/>
    <col min="14358" max="14358" width="5.28515625" style="338" customWidth="1"/>
    <col min="14359" max="14359" width="10.85546875" style="338" customWidth="1"/>
    <col min="14360" max="14361" width="10.28515625" style="338" customWidth="1"/>
    <col min="14362" max="14362" width="9.140625" style="338" customWidth="1"/>
    <col min="14363" max="14363" width="8" style="338" customWidth="1"/>
    <col min="14364" max="14571" width="9.140625" style="338" customWidth="1"/>
    <col min="14572" max="14572" width="4.140625" style="338" customWidth="1"/>
    <col min="14573" max="14573" width="23.140625" style="338" customWidth="1"/>
    <col min="14574" max="14574" width="4" style="338"/>
    <col min="14575" max="14575" width="4.140625" style="338" customWidth="1"/>
    <col min="14576" max="14576" width="23.140625" style="338" customWidth="1"/>
    <col min="14577" max="14577" width="4" style="338" customWidth="1"/>
    <col min="14578" max="14578" width="3.7109375" style="338" customWidth="1"/>
    <col min="14579" max="14579" width="4" style="338" customWidth="1"/>
    <col min="14580" max="14580" width="7.85546875" style="338" customWidth="1"/>
    <col min="14581" max="14581" width="4.5703125" style="338" customWidth="1"/>
    <col min="14582" max="14582" width="4.140625" style="338" customWidth="1"/>
    <col min="14583" max="14584" width="3.85546875" style="338" customWidth="1"/>
    <col min="14585" max="14586" width="4" style="338" customWidth="1"/>
    <col min="14587" max="14587" width="5.28515625" style="338" customWidth="1"/>
    <col min="14588" max="14589" width="4" style="338" customWidth="1"/>
    <col min="14590" max="14590" width="5" style="338" customWidth="1"/>
    <col min="14591" max="14591" width="4.28515625" style="338" customWidth="1"/>
    <col min="14592" max="14592" width="4" style="338" customWidth="1"/>
    <col min="14593" max="14593" width="3.85546875" style="338" customWidth="1"/>
    <col min="14594" max="14594" width="5.7109375" style="338" customWidth="1"/>
    <col min="14595" max="14595" width="5.140625" style="338" customWidth="1"/>
    <col min="14596" max="14596" width="5.7109375" style="338" customWidth="1"/>
    <col min="14597" max="14597" width="4.42578125" style="338" customWidth="1"/>
    <col min="14598" max="14599" width="4" style="338" customWidth="1"/>
    <col min="14600" max="14600" width="7.85546875" style="338" customWidth="1"/>
    <col min="14601" max="14601" width="5.7109375" style="338" customWidth="1"/>
    <col min="14602" max="14602" width="5.42578125" style="338" customWidth="1"/>
    <col min="14603" max="14603" width="4.42578125" style="338" customWidth="1"/>
    <col min="14604" max="14604" width="6.5703125" style="338" customWidth="1"/>
    <col min="14605" max="14605" width="10.28515625" style="338" customWidth="1"/>
    <col min="14606" max="14606" width="4.7109375" style="338" customWidth="1"/>
    <col min="14607" max="14607" width="5.28515625" style="338" customWidth="1"/>
    <col min="14608" max="14608" width="4.42578125" style="338" customWidth="1"/>
    <col min="14609" max="14610" width="4" style="338" customWidth="1"/>
    <col min="14611" max="14611" width="5.85546875" style="338" customWidth="1"/>
    <col min="14612" max="14612" width="4" style="338" customWidth="1"/>
    <col min="14613" max="14613" width="7.42578125" style="338" customWidth="1"/>
    <col min="14614" max="14614" width="5.28515625" style="338" customWidth="1"/>
    <col min="14615" max="14615" width="10.85546875" style="338" customWidth="1"/>
    <col min="14616" max="14617" width="10.28515625" style="338" customWidth="1"/>
    <col min="14618" max="14618" width="9.140625" style="338" customWidth="1"/>
    <col min="14619" max="14619" width="8" style="338" customWidth="1"/>
    <col min="14620" max="14827" width="9.140625" style="338" customWidth="1"/>
    <col min="14828" max="14828" width="4.140625" style="338" customWidth="1"/>
    <col min="14829" max="14829" width="23.140625" style="338" customWidth="1"/>
    <col min="14830" max="14830" width="4" style="338"/>
    <col min="14831" max="14831" width="4.140625" style="338" customWidth="1"/>
    <col min="14832" max="14832" width="23.140625" style="338" customWidth="1"/>
    <col min="14833" max="14833" width="4" style="338" customWidth="1"/>
    <col min="14834" max="14834" width="3.7109375" style="338" customWidth="1"/>
    <col min="14835" max="14835" width="4" style="338" customWidth="1"/>
    <col min="14836" max="14836" width="7.85546875" style="338" customWidth="1"/>
    <col min="14837" max="14837" width="4.5703125" style="338" customWidth="1"/>
    <col min="14838" max="14838" width="4.140625" style="338" customWidth="1"/>
    <col min="14839" max="14840" width="3.85546875" style="338" customWidth="1"/>
    <col min="14841" max="14842" width="4" style="338" customWidth="1"/>
    <col min="14843" max="14843" width="5.28515625" style="338" customWidth="1"/>
    <col min="14844" max="14845" width="4" style="338" customWidth="1"/>
    <col min="14846" max="14846" width="5" style="338" customWidth="1"/>
    <col min="14847" max="14847" width="4.28515625" style="338" customWidth="1"/>
    <col min="14848" max="14848" width="4" style="338" customWidth="1"/>
    <col min="14849" max="14849" width="3.85546875" style="338" customWidth="1"/>
    <col min="14850" max="14850" width="5.7109375" style="338" customWidth="1"/>
    <col min="14851" max="14851" width="5.140625" style="338" customWidth="1"/>
    <col min="14852" max="14852" width="5.7109375" style="338" customWidth="1"/>
    <col min="14853" max="14853" width="4.42578125" style="338" customWidth="1"/>
    <col min="14854" max="14855" width="4" style="338" customWidth="1"/>
    <col min="14856" max="14856" width="7.85546875" style="338" customWidth="1"/>
    <col min="14857" max="14857" width="5.7109375" style="338" customWidth="1"/>
    <col min="14858" max="14858" width="5.42578125" style="338" customWidth="1"/>
    <col min="14859" max="14859" width="4.42578125" style="338" customWidth="1"/>
    <col min="14860" max="14860" width="6.5703125" style="338" customWidth="1"/>
    <col min="14861" max="14861" width="10.28515625" style="338" customWidth="1"/>
    <col min="14862" max="14862" width="4.7109375" style="338" customWidth="1"/>
    <col min="14863" max="14863" width="5.28515625" style="338" customWidth="1"/>
    <col min="14864" max="14864" width="4.42578125" style="338" customWidth="1"/>
    <col min="14865" max="14866" width="4" style="338" customWidth="1"/>
    <col min="14867" max="14867" width="5.85546875" style="338" customWidth="1"/>
    <col min="14868" max="14868" width="4" style="338" customWidth="1"/>
    <col min="14869" max="14869" width="7.42578125" style="338" customWidth="1"/>
    <col min="14870" max="14870" width="5.28515625" style="338" customWidth="1"/>
    <col min="14871" max="14871" width="10.85546875" style="338" customWidth="1"/>
    <col min="14872" max="14873" width="10.28515625" style="338" customWidth="1"/>
    <col min="14874" max="14874" width="9.140625" style="338" customWidth="1"/>
    <col min="14875" max="14875" width="8" style="338" customWidth="1"/>
    <col min="14876" max="15083" width="9.140625" style="338" customWidth="1"/>
    <col min="15084" max="15084" width="4.140625" style="338" customWidth="1"/>
    <col min="15085" max="15085" width="23.140625" style="338" customWidth="1"/>
    <col min="15086" max="15086" width="4" style="338"/>
    <col min="15087" max="15087" width="4.140625" style="338" customWidth="1"/>
    <col min="15088" max="15088" width="23.140625" style="338" customWidth="1"/>
    <col min="15089" max="15089" width="4" style="338" customWidth="1"/>
    <col min="15090" max="15090" width="3.7109375" style="338" customWidth="1"/>
    <col min="15091" max="15091" width="4" style="338" customWidth="1"/>
    <col min="15092" max="15092" width="7.85546875" style="338" customWidth="1"/>
    <col min="15093" max="15093" width="4.5703125" style="338" customWidth="1"/>
    <col min="15094" max="15094" width="4.140625" style="338" customWidth="1"/>
    <col min="15095" max="15096" width="3.85546875" style="338" customWidth="1"/>
    <col min="15097" max="15098" width="4" style="338" customWidth="1"/>
    <col min="15099" max="15099" width="5.28515625" style="338" customWidth="1"/>
    <col min="15100" max="15101" width="4" style="338" customWidth="1"/>
    <col min="15102" max="15102" width="5" style="338" customWidth="1"/>
    <col min="15103" max="15103" width="4.28515625" style="338" customWidth="1"/>
    <col min="15104" max="15104" width="4" style="338" customWidth="1"/>
    <col min="15105" max="15105" width="3.85546875" style="338" customWidth="1"/>
    <col min="15106" max="15106" width="5.7109375" style="338" customWidth="1"/>
    <col min="15107" max="15107" width="5.140625" style="338" customWidth="1"/>
    <col min="15108" max="15108" width="5.7109375" style="338" customWidth="1"/>
    <col min="15109" max="15109" width="4.42578125" style="338" customWidth="1"/>
    <col min="15110" max="15111" width="4" style="338" customWidth="1"/>
    <col min="15112" max="15112" width="7.85546875" style="338" customWidth="1"/>
    <col min="15113" max="15113" width="5.7109375" style="338" customWidth="1"/>
    <col min="15114" max="15114" width="5.42578125" style="338" customWidth="1"/>
    <col min="15115" max="15115" width="4.42578125" style="338" customWidth="1"/>
    <col min="15116" max="15116" width="6.5703125" style="338" customWidth="1"/>
    <col min="15117" max="15117" width="10.28515625" style="338" customWidth="1"/>
    <col min="15118" max="15118" width="4.7109375" style="338" customWidth="1"/>
    <col min="15119" max="15119" width="5.28515625" style="338" customWidth="1"/>
    <col min="15120" max="15120" width="4.42578125" style="338" customWidth="1"/>
    <col min="15121" max="15122" width="4" style="338" customWidth="1"/>
    <col min="15123" max="15123" width="5.85546875" style="338" customWidth="1"/>
    <col min="15124" max="15124" width="4" style="338" customWidth="1"/>
    <col min="15125" max="15125" width="7.42578125" style="338" customWidth="1"/>
    <col min="15126" max="15126" width="5.28515625" style="338" customWidth="1"/>
    <col min="15127" max="15127" width="10.85546875" style="338" customWidth="1"/>
    <col min="15128" max="15129" width="10.28515625" style="338" customWidth="1"/>
    <col min="15130" max="15130" width="9.140625" style="338" customWidth="1"/>
    <col min="15131" max="15131" width="8" style="338" customWidth="1"/>
    <col min="15132" max="15339" width="9.140625" style="338" customWidth="1"/>
    <col min="15340" max="15340" width="4.140625" style="338" customWidth="1"/>
    <col min="15341" max="15341" width="23.140625" style="338" customWidth="1"/>
    <col min="15342" max="15342" width="4" style="338"/>
    <col min="15343" max="15343" width="4.140625" style="338" customWidth="1"/>
    <col min="15344" max="15344" width="23.140625" style="338" customWidth="1"/>
    <col min="15345" max="15345" width="4" style="338" customWidth="1"/>
    <col min="15346" max="15346" width="3.7109375" style="338" customWidth="1"/>
    <col min="15347" max="15347" width="4" style="338" customWidth="1"/>
    <col min="15348" max="15348" width="7.85546875" style="338" customWidth="1"/>
    <col min="15349" max="15349" width="4.5703125" style="338" customWidth="1"/>
    <col min="15350" max="15350" width="4.140625" style="338" customWidth="1"/>
    <col min="15351" max="15352" width="3.85546875" style="338" customWidth="1"/>
    <col min="15353" max="15354" width="4" style="338" customWidth="1"/>
    <col min="15355" max="15355" width="5.28515625" style="338" customWidth="1"/>
    <col min="15356" max="15357" width="4" style="338" customWidth="1"/>
    <col min="15358" max="15358" width="5" style="338" customWidth="1"/>
    <col min="15359" max="15359" width="4.28515625" style="338" customWidth="1"/>
    <col min="15360" max="15360" width="4" style="338" customWidth="1"/>
    <col min="15361" max="15361" width="3.85546875" style="338" customWidth="1"/>
    <col min="15362" max="15362" width="5.7109375" style="338" customWidth="1"/>
    <col min="15363" max="15363" width="5.140625" style="338" customWidth="1"/>
    <col min="15364" max="15364" width="5.7109375" style="338" customWidth="1"/>
    <col min="15365" max="15365" width="4.42578125" style="338" customWidth="1"/>
    <col min="15366" max="15367" width="4" style="338" customWidth="1"/>
    <col min="15368" max="15368" width="7.85546875" style="338" customWidth="1"/>
    <col min="15369" max="15369" width="5.7109375" style="338" customWidth="1"/>
    <col min="15370" max="15370" width="5.42578125" style="338" customWidth="1"/>
    <col min="15371" max="15371" width="4.42578125" style="338" customWidth="1"/>
    <col min="15372" max="15372" width="6.5703125" style="338" customWidth="1"/>
    <col min="15373" max="15373" width="10.28515625" style="338" customWidth="1"/>
    <col min="15374" max="15374" width="4.7109375" style="338" customWidth="1"/>
    <col min="15375" max="15375" width="5.28515625" style="338" customWidth="1"/>
    <col min="15376" max="15376" width="4.42578125" style="338" customWidth="1"/>
    <col min="15377" max="15378" width="4" style="338" customWidth="1"/>
    <col min="15379" max="15379" width="5.85546875" style="338" customWidth="1"/>
    <col min="15380" max="15380" width="4" style="338" customWidth="1"/>
    <col min="15381" max="15381" width="7.42578125" style="338" customWidth="1"/>
    <col min="15382" max="15382" width="5.28515625" style="338" customWidth="1"/>
    <col min="15383" max="15383" width="10.85546875" style="338" customWidth="1"/>
    <col min="15384" max="15385" width="10.28515625" style="338" customWidth="1"/>
    <col min="15386" max="15386" width="9.140625" style="338" customWidth="1"/>
    <col min="15387" max="15387" width="8" style="338" customWidth="1"/>
    <col min="15388" max="15595" width="9.140625" style="338" customWidth="1"/>
    <col min="15596" max="15596" width="4.140625" style="338" customWidth="1"/>
    <col min="15597" max="15597" width="23.140625" style="338" customWidth="1"/>
    <col min="15598" max="15598" width="4" style="338"/>
    <col min="15599" max="15599" width="4.140625" style="338" customWidth="1"/>
    <col min="15600" max="15600" width="23.140625" style="338" customWidth="1"/>
    <col min="15601" max="15601" width="4" style="338" customWidth="1"/>
    <col min="15602" max="15602" width="3.7109375" style="338" customWidth="1"/>
    <col min="15603" max="15603" width="4" style="338" customWidth="1"/>
    <col min="15604" max="15604" width="7.85546875" style="338" customWidth="1"/>
    <col min="15605" max="15605" width="4.5703125" style="338" customWidth="1"/>
    <col min="15606" max="15606" width="4.140625" style="338" customWidth="1"/>
    <col min="15607" max="15608" width="3.85546875" style="338" customWidth="1"/>
    <col min="15609" max="15610" width="4" style="338" customWidth="1"/>
    <col min="15611" max="15611" width="5.28515625" style="338" customWidth="1"/>
    <col min="15612" max="15613" width="4" style="338" customWidth="1"/>
    <col min="15614" max="15614" width="5" style="338" customWidth="1"/>
    <col min="15615" max="15615" width="4.28515625" style="338" customWidth="1"/>
    <col min="15616" max="15616" width="4" style="338" customWidth="1"/>
    <col min="15617" max="15617" width="3.85546875" style="338" customWidth="1"/>
    <col min="15618" max="15618" width="5.7109375" style="338" customWidth="1"/>
    <col min="15619" max="15619" width="5.140625" style="338" customWidth="1"/>
    <col min="15620" max="15620" width="5.7109375" style="338" customWidth="1"/>
    <col min="15621" max="15621" width="4.42578125" style="338" customWidth="1"/>
    <col min="15622" max="15623" width="4" style="338" customWidth="1"/>
    <col min="15624" max="15624" width="7.85546875" style="338" customWidth="1"/>
    <col min="15625" max="15625" width="5.7109375" style="338" customWidth="1"/>
    <col min="15626" max="15626" width="5.42578125" style="338" customWidth="1"/>
    <col min="15627" max="15627" width="4.42578125" style="338" customWidth="1"/>
    <col min="15628" max="15628" width="6.5703125" style="338" customWidth="1"/>
    <col min="15629" max="15629" width="10.28515625" style="338" customWidth="1"/>
    <col min="15630" max="15630" width="4.7109375" style="338" customWidth="1"/>
    <col min="15631" max="15631" width="5.28515625" style="338" customWidth="1"/>
    <col min="15632" max="15632" width="4.42578125" style="338" customWidth="1"/>
    <col min="15633" max="15634" width="4" style="338" customWidth="1"/>
    <col min="15635" max="15635" width="5.85546875" style="338" customWidth="1"/>
    <col min="15636" max="15636" width="4" style="338" customWidth="1"/>
    <col min="15637" max="15637" width="7.42578125" style="338" customWidth="1"/>
    <col min="15638" max="15638" width="5.28515625" style="338" customWidth="1"/>
    <col min="15639" max="15639" width="10.85546875" style="338" customWidth="1"/>
    <col min="15640" max="15641" width="10.28515625" style="338" customWidth="1"/>
    <col min="15642" max="15642" width="9.140625" style="338" customWidth="1"/>
    <col min="15643" max="15643" width="8" style="338" customWidth="1"/>
    <col min="15644" max="15851" width="9.140625" style="338" customWidth="1"/>
    <col min="15852" max="15852" width="4.140625" style="338" customWidth="1"/>
    <col min="15853" max="15853" width="23.140625" style="338" customWidth="1"/>
    <col min="15854" max="15854" width="4" style="338"/>
    <col min="15855" max="15855" width="4.140625" style="338" customWidth="1"/>
    <col min="15856" max="15856" width="23.140625" style="338" customWidth="1"/>
    <col min="15857" max="15857" width="4" style="338" customWidth="1"/>
    <col min="15858" max="15858" width="3.7109375" style="338" customWidth="1"/>
    <col min="15859" max="15859" width="4" style="338" customWidth="1"/>
    <col min="15860" max="15860" width="7.85546875" style="338" customWidth="1"/>
    <col min="15861" max="15861" width="4.5703125" style="338" customWidth="1"/>
    <col min="15862" max="15862" width="4.140625" style="338" customWidth="1"/>
    <col min="15863" max="15864" width="3.85546875" style="338" customWidth="1"/>
    <col min="15865" max="15866" width="4" style="338" customWidth="1"/>
    <col min="15867" max="15867" width="5.28515625" style="338" customWidth="1"/>
    <col min="15868" max="15869" width="4" style="338" customWidth="1"/>
    <col min="15870" max="15870" width="5" style="338" customWidth="1"/>
    <col min="15871" max="15871" width="4.28515625" style="338" customWidth="1"/>
    <col min="15872" max="15872" width="4" style="338" customWidth="1"/>
    <col min="15873" max="15873" width="3.85546875" style="338" customWidth="1"/>
    <col min="15874" max="15874" width="5.7109375" style="338" customWidth="1"/>
    <col min="15875" max="15875" width="5.140625" style="338" customWidth="1"/>
    <col min="15876" max="15876" width="5.7109375" style="338" customWidth="1"/>
    <col min="15877" max="15877" width="4.42578125" style="338" customWidth="1"/>
    <col min="15878" max="15879" width="4" style="338" customWidth="1"/>
    <col min="15880" max="15880" width="7.85546875" style="338" customWidth="1"/>
    <col min="15881" max="15881" width="5.7109375" style="338" customWidth="1"/>
    <col min="15882" max="15882" width="5.42578125" style="338" customWidth="1"/>
    <col min="15883" max="15883" width="4.42578125" style="338" customWidth="1"/>
    <col min="15884" max="15884" width="6.5703125" style="338" customWidth="1"/>
    <col min="15885" max="15885" width="10.28515625" style="338" customWidth="1"/>
    <col min="15886" max="15886" width="4.7109375" style="338" customWidth="1"/>
    <col min="15887" max="15887" width="5.28515625" style="338" customWidth="1"/>
    <col min="15888" max="15888" width="4.42578125" style="338" customWidth="1"/>
    <col min="15889" max="15890" width="4" style="338" customWidth="1"/>
    <col min="15891" max="15891" width="5.85546875" style="338" customWidth="1"/>
    <col min="15892" max="15892" width="4" style="338" customWidth="1"/>
    <col min="15893" max="15893" width="7.42578125" style="338" customWidth="1"/>
    <col min="15894" max="15894" width="5.28515625" style="338" customWidth="1"/>
    <col min="15895" max="15895" width="10.85546875" style="338" customWidth="1"/>
    <col min="15896" max="15897" width="10.28515625" style="338" customWidth="1"/>
    <col min="15898" max="15898" width="9.140625" style="338" customWidth="1"/>
    <col min="15899" max="15899" width="8" style="338" customWidth="1"/>
    <col min="15900" max="16107" width="9.140625" style="338" customWidth="1"/>
    <col min="16108" max="16108" width="4.140625" style="338" customWidth="1"/>
    <col min="16109" max="16109" width="23.140625" style="338" customWidth="1"/>
    <col min="16110" max="16110" width="4" style="338"/>
    <col min="16111" max="16111" width="4.140625" style="338" customWidth="1"/>
    <col min="16112" max="16112" width="23.140625" style="338" customWidth="1"/>
    <col min="16113" max="16113" width="4" style="338" customWidth="1"/>
    <col min="16114" max="16114" width="3.7109375" style="338" customWidth="1"/>
    <col min="16115" max="16115" width="4" style="338" customWidth="1"/>
    <col min="16116" max="16116" width="7.85546875" style="338" customWidth="1"/>
    <col min="16117" max="16117" width="4.5703125" style="338" customWidth="1"/>
    <col min="16118" max="16118" width="4.140625" style="338" customWidth="1"/>
    <col min="16119" max="16120" width="3.85546875" style="338" customWidth="1"/>
    <col min="16121" max="16122" width="4" style="338" customWidth="1"/>
    <col min="16123" max="16123" width="5.28515625" style="338" customWidth="1"/>
    <col min="16124" max="16125" width="4" style="338" customWidth="1"/>
    <col min="16126" max="16126" width="5" style="338" customWidth="1"/>
    <col min="16127" max="16127" width="4.28515625" style="338" customWidth="1"/>
    <col min="16128" max="16128" width="4" style="338" customWidth="1"/>
    <col min="16129" max="16129" width="3.85546875" style="338" customWidth="1"/>
    <col min="16130" max="16130" width="5.7109375" style="338" customWidth="1"/>
    <col min="16131" max="16131" width="5.140625" style="338" customWidth="1"/>
    <col min="16132" max="16132" width="5.7109375" style="338" customWidth="1"/>
    <col min="16133" max="16133" width="4.42578125" style="338" customWidth="1"/>
    <col min="16134" max="16135" width="4" style="338" customWidth="1"/>
    <col min="16136" max="16136" width="7.85546875" style="338" customWidth="1"/>
    <col min="16137" max="16137" width="5.7109375" style="338" customWidth="1"/>
    <col min="16138" max="16138" width="5.42578125" style="338" customWidth="1"/>
    <col min="16139" max="16139" width="4.42578125" style="338" customWidth="1"/>
    <col min="16140" max="16140" width="6.5703125" style="338" customWidth="1"/>
    <col min="16141" max="16141" width="10.28515625" style="338" customWidth="1"/>
    <col min="16142" max="16142" width="4.7109375" style="338" customWidth="1"/>
    <col min="16143" max="16143" width="5.28515625" style="338" customWidth="1"/>
    <col min="16144" max="16144" width="4.42578125" style="338" customWidth="1"/>
    <col min="16145" max="16146" width="4" style="338" customWidth="1"/>
    <col min="16147" max="16147" width="5.85546875" style="338" customWidth="1"/>
    <col min="16148" max="16148" width="4" style="338" customWidth="1"/>
    <col min="16149" max="16149" width="7.42578125" style="338" customWidth="1"/>
    <col min="16150" max="16150" width="5.28515625" style="338" customWidth="1"/>
    <col min="16151" max="16151" width="10.85546875" style="338" customWidth="1"/>
    <col min="16152" max="16153" width="10.28515625" style="338" customWidth="1"/>
    <col min="16154" max="16154" width="9.140625" style="338" customWidth="1"/>
    <col min="16155" max="16155" width="8" style="338" customWidth="1"/>
    <col min="16156" max="16384" width="9.140625" style="338" customWidth="1"/>
  </cols>
  <sheetData>
    <row r="1" spans="1:238" s="362" customFormat="1" ht="147" customHeight="1" thickBot="1" x14ac:dyDescent="0.25">
      <c r="A1" s="352"/>
      <c r="B1" s="353" t="s">
        <v>253</v>
      </c>
      <c r="C1" s="354" t="s">
        <v>469</v>
      </c>
      <c r="D1" s="354" t="s">
        <v>470</v>
      </c>
      <c r="E1" s="354" t="s">
        <v>287</v>
      </c>
      <c r="F1" s="354" t="s">
        <v>466</v>
      </c>
      <c r="G1" s="354" t="s">
        <v>288</v>
      </c>
      <c r="H1" s="354" t="s">
        <v>467</v>
      </c>
      <c r="I1" s="517" t="s">
        <v>289</v>
      </c>
      <c r="J1" s="517" t="s">
        <v>256</v>
      </c>
      <c r="K1" s="517" t="s">
        <v>290</v>
      </c>
      <c r="L1" s="483" t="s">
        <v>481</v>
      </c>
      <c r="M1" s="355" t="s">
        <v>480</v>
      </c>
      <c r="N1" s="484" t="s">
        <v>471</v>
      </c>
      <c r="O1" s="484" t="s">
        <v>472</v>
      </c>
      <c r="P1" s="354" t="s">
        <v>291</v>
      </c>
      <c r="Q1" s="355" t="s">
        <v>292</v>
      </c>
      <c r="R1" s="355" t="s">
        <v>293</v>
      </c>
      <c r="S1" s="356" t="s">
        <v>257</v>
      </c>
      <c r="T1" s="357" t="s">
        <v>258</v>
      </c>
      <c r="U1" s="566" t="s">
        <v>290</v>
      </c>
      <c r="V1" s="355" t="s">
        <v>293</v>
      </c>
      <c r="W1" s="356" t="s">
        <v>264</v>
      </c>
      <c r="X1" s="357" t="s">
        <v>265</v>
      </c>
      <c r="Y1" s="358" t="s">
        <v>152</v>
      </c>
      <c r="Z1" s="359"/>
      <c r="AA1" s="360"/>
      <c r="AB1" s="361"/>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359"/>
      <c r="BD1" s="359"/>
      <c r="BE1" s="359"/>
      <c r="BF1" s="359"/>
      <c r="BG1" s="359"/>
      <c r="BH1" s="359"/>
      <c r="BI1" s="359"/>
      <c r="BJ1" s="359"/>
      <c r="BK1" s="359"/>
      <c r="BL1" s="359"/>
      <c r="BM1" s="359"/>
      <c r="BN1" s="359"/>
      <c r="BO1" s="359"/>
      <c r="BP1" s="359"/>
      <c r="BQ1" s="359"/>
      <c r="BR1" s="359"/>
      <c r="BS1" s="359"/>
      <c r="BT1" s="359"/>
      <c r="BU1" s="359"/>
      <c r="BV1" s="359"/>
      <c r="BW1" s="359"/>
      <c r="BX1" s="359"/>
      <c r="BY1" s="359"/>
      <c r="BZ1" s="359"/>
      <c r="CA1" s="359"/>
      <c r="CB1" s="359"/>
      <c r="CC1" s="359"/>
      <c r="CD1" s="359"/>
      <c r="CE1" s="359"/>
      <c r="CF1" s="359"/>
      <c r="CG1" s="359"/>
      <c r="CH1" s="359"/>
      <c r="CI1" s="359"/>
      <c r="CJ1" s="359"/>
      <c r="CK1" s="359"/>
      <c r="CL1" s="359"/>
      <c r="CM1" s="359"/>
      <c r="CN1" s="359"/>
      <c r="CO1" s="359"/>
      <c r="CP1" s="359"/>
      <c r="CQ1" s="359"/>
      <c r="CR1" s="359"/>
      <c r="CS1" s="359"/>
      <c r="CT1" s="359"/>
      <c r="CU1" s="359"/>
      <c r="CV1" s="359"/>
      <c r="CW1" s="359"/>
      <c r="CX1" s="359"/>
      <c r="CY1" s="359"/>
      <c r="CZ1" s="359"/>
      <c r="DA1" s="359"/>
      <c r="DB1" s="359"/>
      <c r="DC1" s="359"/>
      <c r="DD1" s="359"/>
      <c r="DE1" s="359"/>
      <c r="DF1" s="359"/>
      <c r="DG1" s="359"/>
      <c r="DH1" s="359"/>
      <c r="DI1" s="359"/>
      <c r="DJ1" s="359"/>
      <c r="DK1" s="359"/>
      <c r="DL1" s="359"/>
      <c r="DM1" s="359"/>
      <c r="DN1" s="359"/>
      <c r="DO1" s="359"/>
      <c r="DP1" s="359"/>
      <c r="DQ1" s="359"/>
      <c r="DR1" s="359"/>
      <c r="DS1" s="359"/>
      <c r="DT1" s="359"/>
      <c r="DU1" s="359"/>
      <c r="DV1" s="359"/>
      <c r="DW1" s="359"/>
      <c r="DX1" s="359"/>
      <c r="DY1" s="359"/>
      <c r="DZ1" s="359"/>
      <c r="EA1" s="359"/>
      <c r="EB1" s="359"/>
      <c r="EC1" s="359"/>
      <c r="ED1" s="359"/>
      <c r="EE1" s="359"/>
      <c r="EF1" s="359"/>
      <c r="EG1" s="359"/>
      <c r="EH1" s="359"/>
      <c r="EI1" s="359"/>
      <c r="EJ1" s="359"/>
      <c r="EK1" s="359"/>
      <c r="EL1" s="359"/>
      <c r="EM1" s="359"/>
      <c r="EN1" s="359"/>
      <c r="EO1" s="359"/>
      <c r="EP1" s="359"/>
      <c r="EQ1" s="359"/>
      <c r="ER1" s="359"/>
      <c r="ES1" s="359"/>
      <c r="ET1" s="359"/>
      <c r="EU1" s="359"/>
      <c r="EV1" s="359"/>
      <c r="EW1" s="359"/>
      <c r="EX1" s="359"/>
      <c r="EY1" s="359"/>
      <c r="EZ1" s="359"/>
      <c r="FA1" s="359"/>
      <c r="FB1" s="359"/>
      <c r="FC1" s="359"/>
      <c r="FD1" s="359"/>
      <c r="FE1" s="359"/>
      <c r="FF1" s="359"/>
      <c r="FG1" s="359"/>
      <c r="FH1" s="359"/>
      <c r="FI1" s="359"/>
      <c r="FJ1" s="359"/>
      <c r="FK1" s="359"/>
      <c r="FL1" s="359"/>
      <c r="FM1" s="359"/>
      <c r="FN1" s="359"/>
      <c r="FO1" s="359"/>
      <c r="FP1" s="359"/>
      <c r="FQ1" s="359"/>
      <c r="FR1" s="359"/>
      <c r="FS1" s="359"/>
      <c r="FT1" s="359"/>
      <c r="FU1" s="359"/>
      <c r="FV1" s="359"/>
      <c r="FW1" s="359"/>
      <c r="FX1" s="359"/>
      <c r="FY1" s="359"/>
      <c r="FZ1" s="359"/>
      <c r="GA1" s="359"/>
      <c r="GB1" s="359"/>
      <c r="GC1" s="359"/>
      <c r="GD1" s="359"/>
      <c r="GE1" s="359"/>
      <c r="GF1" s="359"/>
      <c r="GG1" s="359"/>
      <c r="GH1" s="359"/>
      <c r="GI1" s="359"/>
      <c r="GJ1" s="359"/>
      <c r="GK1" s="359"/>
      <c r="GL1" s="359"/>
      <c r="GM1" s="359"/>
      <c r="GN1" s="359"/>
      <c r="GO1" s="359"/>
      <c r="GP1" s="359"/>
      <c r="GQ1" s="359"/>
      <c r="GR1" s="359"/>
      <c r="GS1" s="359"/>
      <c r="GT1" s="359"/>
      <c r="GU1" s="359"/>
      <c r="GV1" s="359"/>
      <c r="GW1" s="359"/>
      <c r="GX1" s="359"/>
      <c r="GY1" s="359"/>
      <c r="GZ1" s="359"/>
      <c r="HA1" s="359"/>
      <c r="HB1" s="359"/>
      <c r="HC1" s="359"/>
      <c r="HD1" s="359"/>
      <c r="HE1" s="359"/>
      <c r="HF1" s="359"/>
      <c r="HG1" s="359"/>
      <c r="HH1" s="359"/>
      <c r="HI1" s="359"/>
      <c r="HJ1" s="359"/>
      <c r="HK1" s="359"/>
      <c r="HL1" s="359"/>
      <c r="HM1" s="359"/>
      <c r="HN1" s="359"/>
      <c r="HO1" s="359"/>
      <c r="HP1" s="359"/>
      <c r="HQ1" s="359"/>
      <c r="HR1" s="359"/>
      <c r="HS1" s="359"/>
      <c r="HT1" s="359"/>
      <c r="HU1" s="359"/>
      <c r="HV1" s="359"/>
      <c r="HW1" s="359"/>
      <c r="HX1" s="359"/>
      <c r="HY1" s="359"/>
      <c r="HZ1" s="359"/>
      <c r="IA1" s="359"/>
      <c r="IB1" s="359"/>
      <c r="IC1" s="359"/>
      <c r="ID1" s="359"/>
    </row>
    <row r="2" spans="1:238" ht="14.1" customHeight="1" thickBot="1" x14ac:dyDescent="0.3">
      <c r="A2" s="396"/>
      <c r="B2" s="390"/>
      <c r="C2" s="390"/>
      <c r="D2" s="390"/>
      <c r="E2" s="390"/>
      <c r="F2" s="392"/>
      <c r="G2" s="392"/>
      <c r="H2" s="392"/>
      <c r="I2" s="392"/>
      <c r="J2" s="392"/>
      <c r="K2" s="391"/>
      <c r="L2" s="392"/>
      <c r="M2" s="392"/>
      <c r="N2" s="392"/>
      <c r="O2" s="392"/>
      <c r="P2" s="392"/>
      <c r="Q2" s="392"/>
      <c r="R2" s="392"/>
      <c r="S2" s="393" t="s">
        <v>12</v>
      </c>
      <c r="T2" s="394" t="s">
        <v>12</v>
      </c>
      <c r="U2" s="395"/>
      <c r="V2" s="392"/>
      <c r="W2" s="393" t="s">
        <v>12</v>
      </c>
      <c r="X2" s="395" t="s">
        <v>12</v>
      </c>
      <c r="Y2" s="394" t="s">
        <v>12</v>
      </c>
      <c r="Z2" s="335" t="s">
        <v>12</v>
      </c>
      <c r="AB2" s="335"/>
      <c r="AC2" s="403"/>
    </row>
    <row r="3" spans="1:238" ht="14.1" customHeight="1" thickBot="1" x14ac:dyDescent="0.3">
      <c r="A3" s="405"/>
      <c r="B3" s="397" t="s">
        <v>153</v>
      </c>
      <c r="C3" s="514"/>
      <c r="D3" s="514"/>
      <c r="E3" s="514"/>
      <c r="F3" s="375"/>
      <c r="G3" s="375"/>
      <c r="H3" s="375"/>
      <c r="I3" s="375"/>
      <c r="J3" s="375"/>
      <c r="K3" s="398"/>
      <c r="L3" s="375"/>
      <c r="M3" s="375"/>
      <c r="N3" s="375"/>
      <c r="O3" s="375"/>
      <c r="P3" s="375"/>
      <c r="Q3" s="375"/>
      <c r="R3" s="375"/>
      <c r="S3" s="376"/>
      <c r="T3" s="377"/>
      <c r="U3" s="376"/>
      <c r="V3" s="375"/>
      <c r="W3" s="376"/>
      <c r="X3" s="376"/>
      <c r="Y3" s="377"/>
      <c r="Z3" s="337"/>
      <c r="AA3" s="339"/>
      <c r="AB3" s="339"/>
    </row>
    <row r="4" spans="1:238" ht="14.1" customHeight="1" thickBot="1" x14ac:dyDescent="0.3">
      <c r="A4" s="379">
        <v>22</v>
      </c>
      <c r="B4" s="380" t="s">
        <v>294</v>
      </c>
      <c r="C4" s="380"/>
      <c r="D4" s="380"/>
      <c r="E4" s="380" t="s">
        <v>12</v>
      </c>
      <c r="F4" s="349"/>
      <c r="G4" s="349"/>
      <c r="H4" s="349"/>
      <c r="I4" s="349"/>
      <c r="J4" s="349"/>
      <c r="K4" s="486"/>
      <c r="L4" s="349"/>
      <c r="M4" s="349"/>
      <c r="N4" s="349"/>
      <c r="O4" s="349"/>
      <c r="P4" s="349"/>
      <c r="Q4" s="491"/>
      <c r="R4" s="385"/>
      <c r="S4" s="381">
        <f t="shared" ref="S4:S16" si="0" xml:space="preserve"> SUM(C4:R4)</f>
        <v>0</v>
      </c>
      <c r="T4" s="382">
        <f>ROUND(S4*17.5,2)</f>
        <v>0</v>
      </c>
      <c r="U4" s="567"/>
      <c r="V4" s="349"/>
      <c r="W4" s="406">
        <f xml:space="preserve"> SUM(U4:V4)</f>
        <v>0</v>
      </c>
      <c r="X4" s="382">
        <f t="shared" ref="X4:X16" si="1">ROUND(W4*35,2)</f>
        <v>0</v>
      </c>
      <c r="Y4" s="388">
        <f t="shared" ref="Y4:Y16" si="2">+T4+X4</f>
        <v>0</v>
      </c>
    </row>
    <row r="5" spans="1:238" ht="14.1" customHeight="1" thickBot="1" x14ac:dyDescent="0.3">
      <c r="A5" s="379">
        <v>26</v>
      </c>
      <c r="B5" s="407" t="s">
        <v>295</v>
      </c>
      <c r="C5" s="407"/>
      <c r="D5" s="407"/>
      <c r="E5" s="407"/>
      <c r="F5" s="349">
        <v>4</v>
      </c>
      <c r="G5" s="349"/>
      <c r="H5" s="349"/>
      <c r="I5" s="349"/>
      <c r="J5" s="349"/>
      <c r="K5" s="486"/>
      <c r="L5" s="349"/>
      <c r="M5" s="349"/>
      <c r="N5" s="349"/>
      <c r="O5" s="349"/>
      <c r="P5" s="349"/>
      <c r="Q5" s="349"/>
      <c r="R5" s="385"/>
      <c r="S5" s="381">
        <f t="shared" si="0"/>
        <v>4</v>
      </c>
      <c r="T5" s="382">
        <f t="shared" ref="T5:T16" si="3">ROUND(S5*17.5,2)</f>
        <v>70</v>
      </c>
      <c r="U5" s="567"/>
      <c r="V5" s="349"/>
      <c r="W5" s="406">
        <f t="shared" ref="W5:W16" si="4" xml:space="preserve"> SUM(U5:V5)</f>
        <v>0</v>
      </c>
      <c r="X5" s="382">
        <f t="shared" si="1"/>
        <v>0</v>
      </c>
      <c r="Y5" s="388">
        <f t="shared" si="2"/>
        <v>70</v>
      </c>
      <c r="AA5" s="338"/>
      <c r="AB5" s="338"/>
    </row>
    <row r="6" spans="1:238" ht="14.1" customHeight="1" thickBot="1" x14ac:dyDescent="0.3">
      <c r="A6" s="379">
        <v>27</v>
      </c>
      <c r="B6" s="407" t="s">
        <v>296</v>
      </c>
      <c r="C6" s="407"/>
      <c r="D6" s="407">
        <v>3</v>
      </c>
      <c r="E6" s="407"/>
      <c r="F6" s="349">
        <v>4</v>
      </c>
      <c r="G6" s="349"/>
      <c r="H6" s="349"/>
      <c r="I6" s="349"/>
      <c r="J6" s="349"/>
      <c r="K6" s="486" t="s">
        <v>12</v>
      </c>
      <c r="L6" s="349"/>
      <c r="M6" s="349"/>
      <c r="N6" s="349"/>
      <c r="O6" s="349"/>
      <c r="P6" s="349"/>
      <c r="Q6" s="349"/>
      <c r="R6" s="385"/>
      <c r="S6" s="381">
        <f t="shared" si="0"/>
        <v>7</v>
      </c>
      <c r="T6" s="382">
        <f t="shared" si="3"/>
        <v>122.5</v>
      </c>
      <c r="U6" s="571" t="s">
        <v>12</v>
      </c>
      <c r="V6" s="349"/>
      <c r="W6" s="406">
        <f t="shared" si="4"/>
        <v>0</v>
      </c>
      <c r="X6" s="382">
        <f t="shared" si="1"/>
        <v>0</v>
      </c>
      <c r="Y6" s="388">
        <f t="shared" si="2"/>
        <v>122.5</v>
      </c>
      <c r="AA6" s="338"/>
      <c r="AB6" s="338"/>
    </row>
    <row r="7" spans="1:238" ht="14.1" customHeight="1" thickBot="1" x14ac:dyDescent="0.3">
      <c r="A7" s="379">
        <v>28</v>
      </c>
      <c r="B7" s="407" t="s">
        <v>297</v>
      </c>
      <c r="C7" s="407">
        <v>5</v>
      </c>
      <c r="D7" s="407"/>
      <c r="E7" s="407"/>
      <c r="F7" s="349"/>
      <c r="G7" s="349"/>
      <c r="H7" s="349"/>
      <c r="I7" s="530">
        <v>5</v>
      </c>
      <c r="J7" s="349"/>
      <c r="K7" s="486"/>
      <c r="L7" s="349"/>
      <c r="M7" s="349"/>
      <c r="N7" s="349"/>
      <c r="O7" s="349"/>
      <c r="P7" s="349"/>
      <c r="Q7" s="349"/>
      <c r="R7" s="385"/>
      <c r="S7" s="381">
        <f t="shared" si="0"/>
        <v>10</v>
      </c>
      <c r="T7" s="382">
        <f t="shared" si="3"/>
        <v>175</v>
      </c>
      <c r="U7" s="567"/>
      <c r="V7" s="349"/>
      <c r="W7" s="406">
        <f t="shared" si="4"/>
        <v>0</v>
      </c>
      <c r="X7" s="382">
        <f t="shared" si="1"/>
        <v>0</v>
      </c>
      <c r="Y7" s="388">
        <f t="shared" si="2"/>
        <v>175</v>
      </c>
      <c r="AA7" s="338"/>
      <c r="AB7" s="338"/>
    </row>
    <row r="8" spans="1:238" ht="14.1" customHeight="1" thickBot="1" x14ac:dyDescent="0.3">
      <c r="A8" s="379">
        <v>30</v>
      </c>
      <c r="B8" s="407" t="s">
        <v>298</v>
      </c>
      <c r="C8" s="407"/>
      <c r="D8" s="407"/>
      <c r="E8" s="407"/>
      <c r="F8" s="349"/>
      <c r="G8" s="349">
        <v>5</v>
      </c>
      <c r="H8" s="349"/>
      <c r="I8" s="349"/>
      <c r="J8" s="349"/>
      <c r="K8" s="486"/>
      <c r="L8" s="349"/>
      <c r="M8" s="349"/>
      <c r="N8" s="349"/>
      <c r="O8" s="349"/>
      <c r="P8" s="349"/>
      <c r="Q8" s="349"/>
      <c r="R8" s="385"/>
      <c r="S8" s="381">
        <f t="shared" si="0"/>
        <v>5</v>
      </c>
      <c r="T8" s="382">
        <f t="shared" si="3"/>
        <v>87.5</v>
      </c>
      <c r="U8" s="567"/>
      <c r="V8" s="349"/>
      <c r="W8" s="406">
        <f t="shared" si="4"/>
        <v>0</v>
      </c>
      <c r="X8" s="382">
        <f t="shared" si="1"/>
        <v>0</v>
      </c>
      <c r="Y8" s="388">
        <f t="shared" si="2"/>
        <v>87.5</v>
      </c>
      <c r="AA8" s="338"/>
      <c r="AB8" s="338"/>
    </row>
    <row r="9" spans="1:238" ht="14.1" customHeight="1" thickBot="1" x14ac:dyDescent="0.3">
      <c r="A9" s="379">
        <v>37</v>
      </c>
      <c r="B9" s="407" t="s">
        <v>171</v>
      </c>
      <c r="C9" s="407"/>
      <c r="D9" s="407"/>
      <c r="E9" s="407"/>
      <c r="F9" s="349">
        <v>7</v>
      </c>
      <c r="G9" s="349"/>
      <c r="H9" s="349"/>
      <c r="I9" s="349"/>
      <c r="J9" s="349"/>
      <c r="K9" s="486"/>
      <c r="L9" s="349"/>
      <c r="M9" s="349"/>
      <c r="N9" s="349"/>
      <c r="O9" s="349"/>
      <c r="P9" s="349"/>
      <c r="Q9" s="349"/>
      <c r="R9" s="385"/>
      <c r="S9" s="381">
        <f t="shared" si="0"/>
        <v>7</v>
      </c>
      <c r="T9" s="382">
        <f t="shared" si="3"/>
        <v>122.5</v>
      </c>
      <c r="U9" s="567"/>
      <c r="V9" s="349"/>
      <c r="W9" s="406">
        <f t="shared" si="4"/>
        <v>0</v>
      </c>
      <c r="X9" s="382">
        <f t="shared" si="1"/>
        <v>0</v>
      </c>
      <c r="Y9" s="388">
        <f t="shared" si="2"/>
        <v>122.5</v>
      </c>
      <c r="AA9" s="338"/>
      <c r="AB9" s="338"/>
    </row>
    <row r="10" spans="1:238" ht="14.1" customHeight="1" thickBot="1" x14ac:dyDescent="0.3">
      <c r="A10" s="379">
        <v>38</v>
      </c>
      <c r="B10" s="407" t="s">
        <v>299</v>
      </c>
      <c r="C10" s="407"/>
      <c r="D10" s="407"/>
      <c r="E10" s="407"/>
      <c r="F10" s="349"/>
      <c r="G10" s="349"/>
      <c r="H10" s="349"/>
      <c r="I10" s="349"/>
      <c r="J10" s="349"/>
      <c r="K10" s="486"/>
      <c r="L10" s="349"/>
      <c r="M10" s="349"/>
      <c r="N10" s="349"/>
      <c r="O10" s="349"/>
      <c r="P10" s="349"/>
      <c r="Q10" s="349"/>
      <c r="R10" s="385"/>
      <c r="S10" s="381">
        <f t="shared" si="0"/>
        <v>0</v>
      </c>
      <c r="T10" s="382">
        <f t="shared" si="3"/>
        <v>0</v>
      </c>
      <c r="U10" s="567"/>
      <c r="V10" s="349"/>
      <c r="W10" s="406">
        <f t="shared" si="4"/>
        <v>0</v>
      </c>
      <c r="X10" s="382">
        <f t="shared" si="1"/>
        <v>0</v>
      </c>
      <c r="Y10" s="388">
        <f t="shared" si="2"/>
        <v>0</v>
      </c>
    </row>
    <row r="11" spans="1:238" ht="14.1" customHeight="1" thickBot="1" x14ac:dyDescent="0.3">
      <c r="A11" s="379">
        <v>40</v>
      </c>
      <c r="B11" s="407" t="s">
        <v>177</v>
      </c>
      <c r="C11" s="407"/>
      <c r="D11" s="407"/>
      <c r="E11" s="407"/>
      <c r="F11" s="349">
        <v>4</v>
      </c>
      <c r="G11" s="349"/>
      <c r="H11" s="349"/>
      <c r="I11" s="349"/>
      <c r="J11" s="349"/>
      <c r="K11" s="486"/>
      <c r="L11" s="349"/>
      <c r="M11" s="349"/>
      <c r="N11" s="349"/>
      <c r="O11" s="349"/>
      <c r="P11" s="349"/>
      <c r="Q11" s="349"/>
      <c r="R11" s="385"/>
      <c r="S11" s="381">
        <f t="shared" si="0"/>
        <v>4</v>
      </c>
      <c r="T11" s="382">
        <f t="shared" si="3"/>
        <v>70</v>
      </c>
      <c r="U11" s="567"/>
      <c r="V11" s="349"/>
      <c r="W11" s="406">
        <f t="shared" si="4"/>
        <v>0</v>
      </c>
      <c r="X11" s="382">
        <f t="shared" si="1"/>
        <v>0</v>
      </c>
      <c r="Y11" s="388">
        <f t="shared" si="2"/>
        <v>70</v>
      </c>
    </row>
    <row r="12" spans="1:238" ht="14.1" customHeight="1" thickBot="1" x14ac:dyDescent="0.3">
      <c r="A12" s="379">
        <v>46</v>
      </c>
      <c r="B12" s="407" t="s">
        <v>300</v>
      </c>
      <c r="C12" s="407"/>
      <c r="D12" s="407">
        <v>3</v>
      </c>
      <c r="E12" s="407"/>
      <c r="F12" s="349">
        <v>4</v>
      </c>
      <c r="G12" s="349"/>
      <c r="H12" s="349"/>
      <c r="I12" s="349"/>
      <c r="J12" s="349"/>
      <c r="K12" s="486" t="s">
        <v>12</v>
      </c>
      <c r="L12" s="349"/>
      <c r="M12" s="349"/>
      <c r="N12" s="349"/>
      <c r="O12" s="349"/>
      <c r="P12" s="349"/>
      <c r="Q12" s="349"/>
      <c r="R12" s="385"/>
      <c r="S12" s="381">
        <f t="shared" si="0"/>
        <v>7</v>
      </c>
      <c r="T12" s="382">
        <f t="shared" si="3"/>
        <v>122.5</v>
      </c>
      <c r="U12" s="571" t="s">
        <v>12</v>
      </c>
      <c r="V12" s="349"/>
      <c r="W12" s="406">
        <f t="shared" si="4"/>
        <v>0</v>
      </c>
      <c r="X12" s="382">
        <f t="shared" si="1"/>
        <v>0</v>
      </c>
      <c r="Y12" s="388">
        <f t="shared" si="2"/>
        <v>122.5</v>
      </c>
    </row>
    <row r="13" spans="1:238" ht="14.1" customHeight="1" thickBot="1" x14ac:dyDescent="0.3">
      <c r="A13" s="379">
        <v>48</v>
      </c>
      <c r="B13" s="407" t="s">
        <v>181</v>
      </c>
      <c r="C13" s="407"/>
      <c r="D13" s="407"/>
      <c r="E13" s="407"/>
      <c r="F13" s="349"/>
      <c r="G13" s="349"/>
      <c r="H13" s="349"/>
      <c r="I13" s="349"/>
      <c r="J13" s="349"/>
      <c r="K13" s="486"/>
      <c r="L13" s="349"/>
      <c r="M13" s="349"/>
      <c r="N13" s="349"/>
      <c r="O13" s="349"/>
      <c r="P13" s="349"/>
      <c r="Q13" s="349"/>
      <c r="R13" s="385"/>
      <c r="S13" s="381">
        <f t="shared" si="0"/>
        <v>0</v>
      </c>
      <c r="T13" s="382">
        <f t="shared" si="3"/>
        <v>0</v>
      </c>
      <c r="U13" s="567"/>
      <c r="V13" s="349">
        <v>2</v>
      </c>
      <c r="W13" s="406">
        <f t="shared" si="4"/>
        <v>2</v>
      </c>
      <c r="X13" s="382">
        <f t="shared" si="1"/>
        <v>70</v>
      </c>
      <c r="Y13" s="388">
        <f t="shared" si="2"/>
        <v>70</v>
      </c>
    </row>
    <row r="14" spans="1:238" ht="14.1" customHeight="1" thickBot="1" x14ac:dyDescent="0.3">
      <c r="A14" s="379">
        <v>51</v>
      </c>
      <c r="B14" s="407" t="s">
        <v>301</v>
      </c>
      <c r="C14" s="407"/>
      <c r="D14" s="407"/>
      <c r="E14" s="407">
        <v>5</v>
      </c>
      <c r="F14" s="349"/>
      <c r="G14" s="349"/>
      <c r="H14" s="349"/>
      <c r="I14" s="349"/>
      <c r="J14" s="349"/>
      <c r="K14" s="486"/>
      <c r="L14" s="349"/>
      <c r="M14" s="349"/>
      <c r="N14" s="349"/>
      <c r="O14" s="349"/>
      <c r="P14" s="349"/>
      <c r="Q14" s="349"/>
      <c r="R14" s="385"/>
      <c r="S14" s="381">
        <f t="shared" si="0"/>
        <v>5</v>
      </c>
      <c r="T14" s="382">
        <f t="shared" si="3"/>
        <v>87.5</v>
      </c>
      <c r="U14" s="567"/>
      <c r="V14" s="349"/>
      <c r="W14" s="406">
        <f t="shared" si="4"/>
        <v>0</v>
      </c>
      <c r="X14" s="382">
        <f t="shared" si="1"/>
        <v>0</v>
      </c>
      <c r="Y14" s="388">
        <f t="shared" si="2"/>
        <v>87.5</v>
      </c>
      <c r="Z14" s="403"/>
      <c r="AC14" s="403"/>
    </row>
    <row r="15" spans="1:238" ht="15.75" thickBot="1" x14ac:dyDescent="0.3">
      <c r="A15" s="379">
        <v>54</v>
      </c>
      <c r="B15" s="407" t="s">
        <v>169</v>
      </c>
      <c r="C15" s="407"/>
      <c r="D15" s="407"/>
      <c r="E15" s="407"/>
      <c r="F15" s="349"/>
      <c r="G15" s="349"/>
      <c r="H15" s="349">
        <v>5</v>
      </c>
      <c r="I15" s="349"/>
      <c r="J15" s="349"/>
      <c r="K15" s="486"/>
      <c r="L15" s="349"/>
      <c r="M15" s="349"/>
      <c r="N15" s="349"/>
      <c r="O15" s="349"/>
      <c r="P15" s="349"/>
      <c r="Q15" s="349"/>
      <c r="R15" s="385"/>
      <c r="S15" s="381">
        <f t="shared" si="0"/>
        <v>5</v>
      </c>
      <c r="T15" s="382">
        <f t="shared" si="3"/>
        <v>87.5</v>
      </c>
      <c r="U15" s="567"/>
      <c r="V15" s="349"/>
      <c r="W15" s="406">
        <f t="shared" si="4"/>
        <v>0</v>
      </c>
      <c r="X15" s="382">
        <f t="shared" si="1"/>
        <v>0</v>
      </c>
      <c r="Y15" s="388">
        <f t="shared" si="2"/>
        <v>87.5</v>
      </c>
      <c r="Z15" s="337"/>
      <c r="AA15" s="339"/>
      <c r="AB15" s="408"/>
    </row>
    <row r="16" spans="1:238" ht="14.1" customHeight="1" thickBot="1" x14ac:dyDescent="0.3">
      <c r="A16" s="379">
        <v>58</v>
      </c>
      <c r="B16" s="456" t="s">
        <v>302</v>
      </c>
      <c r="C16" s="515"/>
      <c r="D16" s="515"/>
      <c r="E16" s="515"/>
      <c r="F16" s="349">
        <v>4</v>
      </c>
      <c r="G16" s="349"/>
      <c r="H16" s="349"/>
      <c r="I16" s="349"/>
      <c r="J16" s="349"/>
      <c r="K16" s="486"/>
      <c r="L16" s="349"/>
      <c r="M16" s="349"/>
      <c r="N16" s="349"/>
      <c r="O16" s="349"/>
      <c r="P16" s="349"/>
      <c r="Q16" s="349"/>
      <c r="R16" s="385"/>
      <c r="S16" s="381">
        <f t="shared" si="0"/>
        <v>4</v>
      </c>
      <c r="T16" s="382">
        <f t="shared" si="3"/>
        <v>70</v>
      </c>
      <c r="U16" s="567"/>
      <c r="V16" s="349"/>
      <c r="W16" s="406">
        <f t="shared" si="4"/>
        <v>0</v>
      </c>
      <c r="X16" s="382">
        <f t="shared" si="1"/>
        <v>0</v>
      </c>
      <c r="Y16" s="388">
        <f t="shared" si="2"/>
        <v>70</v>
      </c>
      <c r="Z16" s="409"/>
    </row>
    <row r="17" spans="1:29" ht="14.1" customHeight="1" thickBot="1" x14ac:dyDescent="0.3">
      <c r="A17" s="411"/>
      <c r="B17" s="410"/>
      <c r="C17" s="392">
        <f t="shared" ref="C17:R17" si="5">SUM(C11:C16)</f>
        <v>0</v>
      </c>
      <c r="D17" s="392">
        <f t="shared" si="5"/>
        <v>3</v>
      </c>
      <c r="E17" s="392">
        <f t="shared" si="5"/>
        <v>5</v>
      </c>
      <c r="F17" s="392">
        <f t="shared" si="5"/>
        <v>12</v>
      </c>
      <c r="G17" s="392">
        <f t="shared" si="5"/>
        <v>0</v>
      </c>
      <c r="H17" s="392">
        <f t="shared" si="5"/>
        <v>5</v>
      </c>
      <c r="I17" s="392">
        <f t="shared" si="5"/>
        <v>0</v>
      </c>
      <c r="J17" s="392">
        <f t="shared" si="5"/>
        <v>0</v>
      </c>
      <c r="K17" s="392">
        <f t="shared" si="5"/>
        <v>0</v>
      </c>
      <c r="L17" s="392">
        <f t="shared" si="5"/>
        <v>0</v>
      </c>
      <c r="M17" s="392">
        <f t="shared" si="5"/>
        <v>0</v>
      </c>
      <c r="N17" s="392">
        <f t="shared" si="5"/>
        <v>0</v>
      </c>
      <c r="O17" s="392">
        <f t="shared" si="5"/>
        <v>0</v>
      </c>
      <c r="P17" s="392">
        <f t="shared" si="5"/>
        <v>0</v>
      </c>
      <c r="Q17" s="392">
        <f t="shared" si="5"/>
        <v>0</v>
      </c>
      <c r="R17" s="392">
        <f t="shared" si="5"/>
        <v>0</v>
      </c>
      <c r="S17" s="533">
        <f>SUM(S4:S16)</f>
        <v>58</v>
      </c>
      <c r="T17" s="534">
        <f>SUM(T4:T16)</f>
        <v>1015</v>
      </c>
      <c r="U17" s="568"/>
      <c r="V17" s="349"/>
      <c r="W17" s="533">
        <f>SUM(W4:W16)</f>
        <v>2</v>
      </c>
      <c r="X17" s="534">
        <f>SUM(X4:X16)</f>
        <v>70</v>
      </c>
      <c r="Y17" s="412">
        <f>SUM(Y4:Y16)</f>
        <v>1085</v>
      </c>
      <c r="Z17" s="337"/>
    </row>
    <row r="18" spans="1:29" ht="14.1" customHeight="1" thickBot="1" x14ac:dyDescent="0.3">
      <c r="A18" s="396"/>
      <c r="B18" s="398" t="s">
        <v>303</v>
      </c>
      <c r="C18" s="392"/>
      <c r="D18" s="392"/>
      <c r="E18" s="392"/>
      <c r="F18" s="392"/>
      <c r="G18" s="565"/>
      <c r="H18" s="392"/>
      <c r="I18" s="392"/>
      <c r="J18" s="392"/>
      <c r="K18" s="392"/>
      <c r="L18" s="392"/>
      <c r="M18" s="392"/>
      <c r="N18" s="392"/>
      <c r="O18" s="392"/>
      <c r="P18" s="392"/>
      <c r="Q18" s="392"/>
      <c r="R18" s="392"/>
      <c r="S18" s="376"/>
      <c r="T18" s="377"/>
      <c r="U18" s="376"/>
      <c r="V18" s="375"/>
      <c r="W18" s="376"/>
      <c r="X18" s="377"/>
      <c r="Y18" s="377"/>
    </row>
    <row r="19" spans="1:29" ht="14.1" customHeight="1" x14ac:dyDescent="0.25">
      <c r="A19" s="379">
        <v>64</v>
      </c>
      <c r="B19" s="413" t="s">
        <v>304</v>
      </c>
      <c r="C19" s="349"/>
      <c r="D19" s="349"/>
      <c r="E19" s="516"/>
      <c r="F19" s="349"/>
      <c r="G19" s="418"/>
      <c r="H19" s="349"/>
      <c r="I19" s="349"/>
      <c r="J19" s="349"/>
      <c r="K19" s="486"/>
      <c r="L19" s="349">
        <v>5</v>
      </c>
      <c r="M19" s="349"/>
      <c r="N19" s="349"/>
      <c r="O19" s="349"/>
      <c r="P19" s="349"/>
      <c r="Q19" s="491"/>
      <c r="R19" s="385"/>
      <c r="S19" s="381">
        <f t="shared" ref="S19:S27" si="6" xml:space="preserve"> SUM(C19:R19)</f>
        <v>5</v>
      </c>
      <c r="T19" s="382">
        <f>ROUND(S19*17.5,2)</f>
        <v>87.5</v>
      </c>
      <c r="U19" s="567"/>
      <c r="V19" s="349"/>
      <c r="W19" s="386">
        <f t="shared" ref="W19:W27" si="7" xml:space="preserve"> SUM(V19:V19)</f>
        <v>0</v>
      </c>
      <c r="X19" s="382">
        <f>ROUND(W19*35,2)</f>
        <v>0</v>
      </c>
      <c r="Y19" s="388">
        <f t="shared" ref="Y19:Y26" si="8">+T19+X19</f>
        <v>87.5</v>
      </c>
    </row>
    <row r="20" spans="1:29" ht="14.1" customHeight="1" x14ac:dyDescent="0.25">
      <c r="A20" s="379">
        <v>66</v>
      </c>
      <c r="B20" s="399" t="s">
        <v>305</v>
      </c>
      <c r="C20" s="349"/>
      <c r="D20" s="349"/>
      <c r="E20" s="516"/>
      <c r="F20" s="349"/>
      <c r="G20" s="474"/>
      <c r="H20" s="349"/>
      <c r="I20" s="349"/>
      <c r="J20" s="349"/>
      <c r="K20" s="400"/>
      <c r="L20" s="349">
        <v>5</v>
      </c>
      <c r="M20" s="349"/>
      <c r="N20" s="349"/>
      <c r="O20" s="349"/>
      <c r="P20" s="349"/>
      <c r="Q20" s="349"/>
      <c r="R20" s="385"/>
      <c r="S20" s="381">
        <f t="shared" si="6"/>
        <v>5</v>
      </c>
      <c r="T20" s="387">
        <f t="shared" ref="T20:T26" si="9">ROUND(S20*17.5,2)</f>
        <v>87.5</v>
      </c>
      <c r="U20" s="569"/>
      <c r="V20" s="349"/>
      <c r="W20" s="386">
        <f t="shared" si="7"/>
        <v>0</v>
      </c>
      <c r="X20" s="387">
        <f t="shared" ref="X20:X26" si="10">ROUND(W20*35,2)</f>
        <v>0</v>
      </c>
      <c r="Y20" s="414">
        <f t="shared" si="8"/>
        <v>87.5</v>
      </c>
    </row>
    <row r="21" spans="1:29" ht="14.1" customHeight="1" x14ac:dyDescent="0.25">
      <c r="A21" s="379">
        <v>67</v>
      </c>
      <c r="B21" s="399" t="s">
        <v>188</v>
      </c>
      <c r="C21" s="349"/>
      <c r="D21" s="349"/>
      <c r="E21" s="516"/>
      <c r="F21" s="349">
        <v>2</v>
      </c>
      <c r="G21" s="349"/>
      <c r="H21" s="349"/>
      <c r="I21" s="349"/>
      <c r="J21" s="349"/>
      <c r="K21" s="486"/>
      <c r="L21" s="349">
        <v>5</v>
      </c>
      <c r="M21" s="349">
        <v>3</v>
      </c>
      <c r="N21" s="349"/>
      <c r="O21" s="349"/>
      <c r="P21" s="349"/>
      <c r="Q21" s="349"/>
      <c r="R21" s="385"/>
      <c r="S21" s="381">
        <f t="shared" si="6"/>
        <v>10</v>
      </c>
      <c r="T21" s="382">
        <f t="shared" si="9"/>
        <v>175</v>
      </c>
      <c r="U21" s="567"/>
      <c r="V21" s="349"/>
      <c r="W21" s="386">
        <f t="shared" si="7"/>
        <v>0</v>
      </c>
      <c r="X21" s="382">
        <f t="shared" si="10"/>
        <v>0</v>
      </c>
      <c r="Y21" s="388">
        <f t="shared" si="8"/>
        <v>175</v>
      </c>
    </row>
    <row r="22" spans="1:29" ht="12.75" customHeight="1" x14ac:dyDescent="0.25">
      <c r="A22" s="379">
        <v>68</v>
      </c>
      <c r="B22" s="399" t="s">
        <v>259</v>
      </c>
      <c r="C22" s="349"/>
      <c r="D22" s="349"/>
      <c r="E22" s="516"/>
      <c r="F22" s="349"/>
      <c r="G22" s="349"/>
      <c r="H22" s="349"/>
      <c r="I22" s="349"/>
      <c r="J22" s="349">
        <v>3</v>
      </c>
      <c r="K22" s="486"/>
      <c r="L22" s="349">
        <v>8</v>
      </c>
      <c r="M22" s="349"/>
      <c r="N22" s="349"/>
      <c r="O22" s="349"/>
      <c r="P22" s="349"/>
      <c r="Q22" s="530"/>
      <c r="R22" s="385"/>
      <c r="S22" s="381">
        <f t="shared" si="6"/>
        <v>11</v>
      </c>
      <c r="T22" s="382">
        <f t="shared" si="9"/>
        <v>192.5</v>
      </c>
      <c r="U22" s="567"/>
      <c r="V22" s="349"/>
      <c r="W22" s="386">
        <f t="shared" si="7"/>
        <v>0</v>
      </c>
      <c r="X22" s="382">
        <f t="shared" si="10"/>
        <v>0</v>
      </c>
      <c r="Y22" s="388">
        <f t="shared" si="8"/>
        <v>192.5</v>
      </c>
    </row>
    <row r="23" spans="1:29" ht="14.1" customHeight="1" x14ac:dyDescent="0.25">
      <c r="A23" s="379">
        <v>69</v>
      </c>
      <c r="B23" s="399" t="s">
        <v>75</v>
      </c>
      <c r="C23" s="349"/>
      <c r="D23" s="349"/>
      <c r="E23" s="516"/>
      <c r="F23" s="349"/>
      <c r="G23" s="349"/>
      <c r="H23" s="349"/>
      <c r="I23" s="530">
        <v>3</v>
      </c>
      <c r="J23" s="349"/>
      <c r="K23" s="486"/>
      <c r="L23" s="349">
        <v>5</v>
      </c>
      <c r="M23" s="349"/>
      <c r="N23" s="349"/>
      <c r="O23" s="349"/>
      <c r="P23" s="349"/>
      <c r="Q23" s="349"/>
      <c r="R23" s="385"/>
      <c r="S23" s="381">
        <f t="shared" si="6"/>
        <v>8</v>
      </c>
      <c r="T23" s="387">
        <f t="shared" si="9"/>
        <v>140</v>
      </c>
      <c r="U23" s="569"/>
      <c r="V23" s="349"/>
      <c r="W23" s="386">
        <f t="shared" si="7"/>
        <v>0</v>
      </c>
      <c r="X23" s="387">
        <f t="shared" si="10"/>
        <v>0</v>
      </c>
      <c r="Y23" s="388">
        <f t="shared" si="8"/>
        <v>140</v>
      </c>
    </row>
    <row r="24" spans="1:29" ht="14.1" customHeight="1" x14ac:dyDescent="0.25">
      <c r="A24" s="379">
        <v>70</v>
      </c>
      <c r="B24" s="399" t="s">
        <v>306</v>
      </c>
      <c r="C24" s="349"/>
      <c r="D24" s="349"/>
      <c r="E24" s="516"/>
      <c r="F24" s="349"/>
      <c r="G24" s="349"/>
      <c r="H24" s="349"/>
      <c r="I24" s="349"/>
      <c r="J24" s="349"/>
      <c r="K24" s="486"/>
      <c r="L24" s="349"/>
      <c r="M24" s="349"/>
      <c r="N24" s="349">
        <v>3</v>
      </c>
      <c r="O24" s="349">
        <v>3</v>
      </c>
      <c r="P24" s="349" t="s">
        <v>12</v>
      </c>
      <c r="Q24" s="349"/>
      <c r="R24" s="385"/>
      <c r="S24" s="381">
        <f t="shared" si="6"/>
        <v>6</v>
      </c>
      <c r="T24" s="387">
        <f t="shared" si="9"/>
        <v>105</v>
      </c>
      <c r="U24" s="569"/>
      <c r="V24" s="349"/>
      <c r="W24" s="386">
        <f t="shared" si="7"/>
        <v>0</v>
      </c>
      <c r="X24" s="387">
        <f>ROUND(W24*35,2)</f>
        <v>0</v>
      </c>
      <c r="Y24" s="388">
        <f t="shared" si="8"/>
        <v>105</v>
      </c>
      <c r="AB24" s="335"/>
    </row>
    <row r="25" spans="1:29" ht="14.1" customHeight="1" x14ac:dyDescent="0.25">
      <c r="A25" s="379">
        <v>72</v>
      </c>
      <c r="B25" s="399" t="s">
        <v>307</v>
      </c>
      <c r="C25" s="349"/>
      <c r="D25" s="349"/>
      <c r="E25" s="516"/>
      <c r="F25" s="349"/>
      <c r="G25" s="349"/>
      <c r="H25" s="349"/>
      <c r="I25" s="349"/>
      <c r="J25" s="349"/>
      <c r="K25" s="486"/>
      <c r="L25" s="349">
        <v>5</v>
      </c>
      <c r="M25" s="349"/>
      <c r="N25" s="349"/>
      <c r="O25" s="349"/>
      <c r="P25" s="349"/>
      <c r="Q25" s="349"/>
      <c r="R25" s="385"/>
      <c r="S25" s="381">
        <f t="shared" si="6"/>
        <v>5</v>
      </c>
      <c r="T25" s="387">
        <f t="shared" si="9"/>
        <v>87.5</v>
      </c>
      <c r="U25" s="569"/>
      <c r="V25" s="349"/>
      <c r="W25" s="386">
        <f t="shared" si="7"/>
        <v>0</v>
      </c>
      <c r="X25" s="387">
        <f t="shared" si="10"/>
        <v>0</v>
      </c>
      <c r="Y25" s="388">
        <f t="shared" si="8"/>
        <v>87.5</v>
      </c>
      <c r="Z25" s="335"/>
      <c r="AC25" s="403"/>
    </row>
    <row r="26" spans="1:29" ht="14.1" customHeight="1" x14ac:dyDescent="0.25">
      <c r="A26" s="379">
        <v>73</v>
      </c>
      <c r="B26" s="415" t="s">
        <v>308</v>
      </c>
      <c r="C26" s="349"/>
      <c r="D26" s="349"/>
      <c r="E26" s="516"/>
      <c r="F26" s="349"/>
      <c r="G26" s="349"/>
      <c r="H26" s="349"/>
      <c r="I26" s="349"/>
      <c r="J26" s="349"/>
      <c r="K26" s="486"/>
      <c r="L26" s="349">
        <v>5</v>
      </c>
      <c r="M26" s="349"/>
      <c r="N26" s="349"/>
      <c r="O26" s="349"/>
      <c r="P26" s="349"/>
      <c r="Q26" s="349"/>
      <c r="R26" s="385"/>
      <c r="S26" s="381">
        <f t="shared" si="6"/>
        <v>5</v>
      </c>
      <c r="T26" s="387">
        <f t="shared" si="9"/>
        <v>87.5</v>
      </c>
      <c r="U26" s="569"/>
      <c r="V26" s="349"/>
      <c r="W26" s="386">
        <f t="shared" si="7"/>
        <v>0</v>
      </c>
      <c r="X26" s="387">
        <f t="shared" si="10"/>
        <v>0</v>
      </c>
      <c r="Y26" s="388">
        <f t="shared" si="8"/>
        <v>87.5</v>
      </c>
      <c r="Z26" s="339"/>
      <c r="AA26" s="339"/>
      <c r="AB26" s="339"/>
    </row>
    <row r="27" spans="1:29" s="464" customFormat="1" ht="14.1" customHeight="1" thickBot="1" x14ac:dyDescent="0.3">
      <c r="A27" s="379">
        <v>77</v>
      </c>
      <c r="B27" s="458" t="s">
        <v>482</v>
      </c>
      <c r="C27" s="349"/>
      <c r="D27" s="349"/>
      <c r="E27" s="516"/>
      <c r="F27" s="459"/>
      <c r="G27" s="459"/>
      <c r="H27" s="459"/>
      <c r="I27" s="459"/>
      <c r="J27" s="459"/>
      <c r="K27" s="492"/>
      <c r="L27" s="459">
        <v>5</v>
      </c>
      <c r="M27" s="459"/>
      <c r="N27" s="459"/>
      <c r="O27" s="459"/>
      <c r="P27" s="459"/>
      <c r="Q27" s="459"/>
      <c r="R27" s="460"/>
      <c r="S27" s="381">
        <f t="shared" si="6"/>
        <v>5</v>
      </c>
      <c r="T27" s="471">
        <f t="shared" ref="T27" si="11">ROUND(S27*17.5,2)</f>
        <v>87.5</v>
      </c>
      <c r="U27" s="462"/>
      <c r="V27" s="459"/>
      <c r="W27" s="472">
        <f t="shared" si="7"/>
        <v>0</v>
      </c>
      <c r="X27" s="387">
        <f t="shared" ref="X27" si="12">ROUND(W27*35,2)</f>
        <v>0</v>
      </c>
      <c r="Y27" s="388">
        <f t="shared" ref="Y27" si="13">+T27+X27</f>
        <v>87.5</v>
      </c>
      <c r="Z27" s="463"/>
      <c r="AA27" s="462"/>
      <c r="AB27" s="462"/>
    </row>
    <row r="28" spans="1:29" ht="14.1" customHeight="1" thickBot="1" x14ac:dyDescent="0.3">
      <c r="A28" s="389"/>
      <c r="B28" s="425"/>
      <c r="C28" s="392">
        <f t="shared" ref="C28:R28" si="14">SUM(C17:C27)</f>
        <v>0</v>
      </c>
      <c r="D28" s="392">
        <f t="shared" si="14"/>
        <v>3</v>
      </c>
      <c r="E28" s="392">
        <f t="shared" si="14"/>
        <v>5</v>
      </c>
      <c r="F28" s="392">
        <f t="shared" si="14"/>
        <v>14</v>
      </c>
      <c r="G28" s="392">
        <f t="shared" si="14"/>
        <v>0</v>
      </c>
      <c r="H28" s="392">
        <f t="shared" si="14"/>
        <v>5</v>
      </c>
      <c r="I28" s="392">
        <f t="shared" si="14"/>
        <v>3</v>
      </c>
      <c r="J28" s="392">
        <f t="shared" si="14"/>
        <v>3</v>
      </c>
      <c r="K28" s="392">
        <f t="shared" si="14"/>
        <v>0</v>
      </c>
      <c r="L28" s="392">
        <f t="shared" si="14"/>
        <v>43</v>
      </c>
      <c r="M28" s="392">
        <f t="shared" si="14"/>
        <v>3</v>
      </c>
      <c r="N28" s="392">
        <f t="shared" si="14"/>
        <v>3</v>
      </c>
      <c r="O28" s="392">
        <f t="shared" si="14"/>
        <v>3</v>
      </c>
      <c r="P28" s="392">
        <f t="shared" si="14"/>
        <v>0</v>
      </c>
      <c r="Q28" s="392">
        <f t="shared" si="14"/>
        <v>0</v>
      </c>
      <c r="R28" s="392">
        <f t="shared" si="14"/>
        <v>0</v>
      </c>
      <c r="S28" s="535">
        <f>SUM(S19:S27)</f>
        <v>60</v>
      </c>
      <c r="T28" s="536">
        <f>SUM(T19:T27)</f>
        <v>1050</v>
      </c>
      <c r="U28" s="570"/>
      <c r="V28" s="427"/>
      <c r="W28" s="428">
        <f>SUM(W19:W27)</f>
        <v>0</v>
      </c>
      <c r="X28" s="536">
        <f>SUM(X19:X27)</f>
        <v>0</v>
      </c>
      <c r="Y28" s="529">
        <f>SUM(Y19:Y27)</f>
        <v>1050</v>
      </c>
      <c r="Z28" s="337"/>
      <c r="AA28" s="339"/>
      <c r="AB28" s="339"/>
    </row>
    <row r="29" spans="1:29" x14ac:dyDescent="0.25">
      <c r="D29" s="392"/>
      <c r="E29" s="392">
        <f>SUM(E17:E28)</f>
        <v>10</v>
      </c>
      <c r="F29" s="392"/>
      <c r="G29" s="392"/>
      <c r="H29" s="392"/>
      <c r="I29" s="392"/>
      <c r="J29" s="392"/>
      <c r="K29" s="392"/>
      <c r="L29" s="392"/>
      <c r="M29" s="392"/>
      <c r="N29" s="392"/>
      <c r="O29" s="392"/>
      <c r="P29" s="392"/>
      <c r="Q29" s="392"/>
      <c r="R29" s="392"/>
      <c r="S29" s="392"/>
      <c r="T29" s="392"/>
      <c r="U29" s="392"/>
      <c r="V29" s="392"/>
      <c r="W29" s="392"/>
      <c r="X29" s="392"/>
      <c r="Y29" s="392"/>
    </row>
    <row r="30" spans="1:29" x14ac:dyDescent="0.25">
      <c r="B30" s="437" t="s">
        <v>12</v>
      </c>
      <c r="C30" s="437"/>
      <c r="D30" s="437"/>
      <c r="E30" s="437"/>
      <c r="F30" s="392"/>
      <c r="G30" s="392"/>
      <c r="H30" s="392"/>
      <c r="I30" s="392"/>
      <c r="J30" s="392"/>
      <c r="L30" s="392"/>
      <c r="M30" s="392"/>
      <c r="N30" s="392"/>
      <c r="O30" s="392"/>
      <c r="P30" s="392"/>
      <c r="Q30" s="392"/>
      <c r="R30" s="392"/>
      <c r="S30" s="420"/>
      <c r="T30" s="420"/>
      <c r="U30" s="420"/>
      <c r="V30" s="392"/>
      <c r="W30" s="420"/>
      <c r="X30" s="420"/>
    </row>
    <row r="31" spans="1:29" ht="12.75" x14ac:dyDescent="0.2">
      <c r="A31" s="338"/>
      <c r="B31" s="338"/>
      <c r="C31" s="338"/>
      <c r="D31" s="338"/>
      <c r="E31" s="338"/>
      <c r="F31" s="392"/>
      <c r="G31" s="392"/>
      <c r="H31" s="392"/>
      <c r="I31" s="392"/>
      <c r="J31" s="392"/>
      <c r="L31" s="392"/>
      <c r="M31" s="392"/>
      <c r="N31" s="392"/>
      <c r="O31" s="392"/>
      <c r="P31" s="392"/>
      <c r="Q31" s="392"/>
      <c r="R31" s="392"/>
      <c r="S31" s="420"/>
      <c r="T31" s="420"/>
      <c r="U31" s="420"/>
      <c r="V31" s="392"/>
      <c r="W31" s="420"/>
      <c r="X31" s="420"/>
    </row>
    <row r="32" spans="1:29" ht="12.75" x14ac:dyDescent="0.2">
      <c r="A32" s="338"/>
      <c r="B32" s="338"/>
      <c r="C32" s="338"/>
      <c r="D32" s="338"/>
      <c r="E32" s="338"/>
      <c r="F32" s="392"/>
      <c r="G32" s="392"/>
      <c r="H32" s="392"/>
      <c r="I32" s="392"/>
      <c r="J32" s="392"/>
      <c r="L32" s="392"/>
      <c r="M32" s="392"/>
      <c r="N32" s="392"/>
      <c r="O32" s="392"/>
      <c r="P32" s="392"/>
      <c r="Q32" s="392"/>
      <c r="R32" s="392"/>
      <c r="S32" s="420"/>
      <c r="T32" s="420"/>
      <c r="U32" s="420"/>
      <c r="V32" s="392"/>
      <c r="W32" s="420"/>
      <c r="X32" s="420"/>
    </row>
    <row r="33" spans="1:28" ht="12.75" x14ac:dyDescent="0.2">
      <c r="A33" s="338"/>
      <c r="B33" s="338"/>
      <c r="C33" s="338"/>
      <c r="D33" s="338"/>
      <c r="E33" s="338"/>
      <c r="F33" s="392"/>
      <c r="G33" s="392"/>
      <c r="H33" s="392"/>
      <c r="I33" s="392"/>
      <c r="J33" s="392"/>
      <c r="L33" s="392"/>
      <c r="M33" s="392"/>
      <c r="N33" s="392"/>
      <c r="O33" s="392"/>
      <c r="P33" s="392"/>
      <c r="Q33" s="392"/>
      <c r="R33" s="392"/>
      <c r="S33" s="420"/>
      <c r="T33" s="420"/>
      <c r="U33" s="420"/>
      <c r="V33" s="392"/>
      <c r="W33" s="420"/>
      <c r="X33" s="420"/>
    </row>
    <row r="34" spans="1:28" ht="12.75" x14ac:dyDescent="0.2">
      <c r="A34" s="338"/>
      <c r="B34" s="338"/>
      <c r="C34" s="338"/>
      <c r="D34" s="338"/>
      <c r="E34" s="338"/>
      <c r="F34" s="392"/>
      <c r="G34" s="392"/>
      <c r="H34" s="392"/>
      <c r="I34" s="392"/>
      <c r="J34" s="392"/>
      <c r="L34" s="392"/>
      <c r="M34" s="392"/>
      <c r="N34" s="392"/>
      <c r="O34" s="392"/>
      <c r="P34" s="392"/>
      <c r="Q34" s="392"/>
      <c r="R34" s="392"/>
      <c r="S34" s="420"/>
      <c r="T34" s="420"/>
      <c r="U34" s="420"/>
      <c r="V34" s="392"/>
      <c r="W34" s="420"/>
      <c r="X34" s="420"/>
    </row>
    <row r="35" spans="1:28" ht="12.75" x14ac:dyDescent="0.2">
      <c r="A35" s="338"/>
      <c r="B35" s="338"/>
      <c r="C35" s="338"/>
      <c r="D35" s="338"/>
      <c r="E35" s="338"/>
      <c r="F35" s="392"/>
      <c r="G35" s="392"/>
      <c r="H35" s="392"/>
      <c r="I35" s="392"/>
      <c r="J35" s="392"/>
      <c r="L35" s="392"/>
      <c r="M35" s="392"/>
      <c r="N35" s="392"/>
      <c r="O35" s="392"/>
      <c r="P35" s="392"/>
      <c r="Q35" s="392"/>
      <c r="R35" s="392"/>
      <c r="S35" s="420"/>
      <c r="T35" s="420"/>
      <c r="U35" s="420"/>
      <c r="V35" s="392"/>
      <c r="W35" s="420"/>
      <c r="X35" s="420"/>
    </row>
    <row r="36" spans="1:28" ht="12.75" x14ac:dyDescent="0.2">
      <c r="A36" s="338"/>
      <c r="B36" s="338"/>
      <c r="C36" s="338"/>
      <c r="D36" s="338"/>
      <c r="E36" s="338"/>
      <c r="F36" s="392"/>
      <c r="G36" s="392"/>
      <c r="H36" s="392"/>
      <c r="I36" s="392"/>
      <c r="J36" s="392"/>
      <c r="L36" s="392"/>
      <c r="M36" s="392"/>
      <c r="N36" s="392"/>
      <c r="O36" s="392"/>
      <c r="P36" s="392"/>
      <c r="Q36" s="392"/>
      <c r="R36" s="392"/>
      <c r="S36" s="420"/>
      <c r="T36" s="420"/>
      <c r="U36" s="420"/>
      <c r="V36" s="392"/>
      <c r="W36" s="420"/>
      <c r="X36" s="420"/>
    </row>
    <row r="37" spans="1:28" ht="12.75" x14ac:dyDescent="0.2">
      <c r="A37" s="338"/>
      <c r="B37" s="338"/>
      <c r="C37" s="338"/>
      <c r="D37" s="338"/>
      <c r="E37" s="338"/>
      <c r="F37" s="392"/>
      <c r="G37" s="392"/>
      <c r="H37" s="392"/>
      <c r="I37" s="392"/>
      <c r="J37" s="392"/>
      <c r="L37" s="392"/>
      <c r="M37" s="392"/>
      <c r="N37" s="392"/>
      <c r="O37" s="392"/>
      <c r="P37" s="392"/>
      <c r="Q37" s="392"/>
      <c r="R37" s="392"/>
      <c r="S37" s="420"/>
      <c r="T37" s="420"/>
      <c r="U37" s="420"/>
      <c r="V37" s="392"/>
      <c r="W37" s="420"/>
      <c r="X37" s="420"/>
    </row>
    <row r="38" spans="1:28" ht="12.75" x14ac:dyDescent="0.2">
      <c r="A38" s="338"/>
      <c r="B38" s="338"/>
      <c r="C38" s="338"/>
      <c r="D38" s="338"/>
      <c r="E38" s="338"/>
      <c r="F38" s="392"/>
      <c r="G38" s="392"/>
      <c r="H38" s="392"/>
      <c r="I38" s="392"/>
      <c r="J38" s="392"/>
      <c r="L38" s="392"/>
      <c r="M38" s="392"/>
      <c r="N38" s="392"/>
      <c r="O38" s="392"/>
      <c r="P38" s="392"/>
      <c r="Q38" s="392"/>
      <c r="R38" s="392"/>
      <c r="S38" s="420"/>
      <c r="T38" s="420"/>
      <c r="U38" s="420"/>
      <c r="V38" s="392"/>
      <c r="W38" s="420"/>
      <c r="X38" s="420"/>
    </row>
    <row r="39" spans="1:28" ht="12.75" x14ac:dyDescent="0.2">
      <c r="A39" s="338"/>
      <c r="B39" s="338"/>
      <c r="C39" s="338"/>
      <c r="D39" s="338"/>
      <c r="E39" s="338"/>
      <c r="F39" s="392"/>
      <c r="G39" s="392"/>
      <c r="H39" s="392"/>
      <c r="I39" s="392"/>
      <c r="J39" s="392"/>
      <c r="L39" s="392"/>
      <c r="M39" s="392"/>
      <c r="N39" s="392"/>
      <c r="O39" s="392"/>
      <c r="P39" s="392"/>
      <c r="Q39" s="392"/>
      <c r="R39" s="392"/>
      <c r="S39" s="420"/>
      <c r="T39" s="420"/>
      <c r="U39" s="420"/>
      <c r="V39" s="392"/>
      <c r="W39" s="420"/>
      <c r="X39" s="420"/>
    </row>
    <row r="40" spans="1:28" ht="12.75" x14ac:dyDescent="0.2">
      <c r="A40" s="338"/>
      <c r="B40" s="338"/>
      <c r="C40" s="338"/>
      <c r="D40" s="338"/>
      <c r="E40" s="338"/>
      <c r="F40" s="392"/>
      <c r="G40" s="392"/>
      <c r="H40" s="392"/>
      <c r="I40" s="392"/>
      <c r="J40" s="392"/>
      <c r="L40" s="392"/>
      <c r="M40" s="392"/>
      <c r="N40" s="392"/>
      <c r="O40" s="392"/>
      <c r="P40" s="392"/>
      <c r="Q40" s="392"/>
      <c r="R40" s="392"/>
      <c r="S40" s="420"/>
      <c r="T40" s="420"/>
      <c r="U40" s="420"/>
      <c r="V40" s="392"/>
      <c r="W40" s="420"/>
      <c r="X40" s="420"/>
    </row>
    <row r="41" spans="1:28" ht="12.75" x14ac:dyDescent="0.2">
      <c r="A41" s="338"/>
      <c r="B41" s="338"/>
      <c r="C41" s="338"/>
      <c r="D41" s="338"/>
      <c r="E41" s="338"/>
      <c r="F41" s="392"/>
      <c r="G41" s="392"/>
      <c r="H41" s="392"/>
      <c r="I41" s="392"/>
      <c r="J41" s="392"/>
      <c r="L41" s="392"/>
      <c r="M41" s="392"/>
      <c r="N41" s="392"/>
      <c r="O41" s="392"/>
      <c r="P41" s="392"/>
      <c r="Q41" s="392"/>
      <c r="R41" s="392"/>
      <c r="S41" s="420"/>
      <c r="T41" s="420"/>
      <c r="U41" s="420"/>
      <c r="V41" s="392"/>
      <c r="W41" s="420"/>
      <c r="X41" s="420"/>
    </row>
    <row r="42" spans="1:28" ht="12.75" x14ac:dyDescent="0.2">
      <c r="A42" s="338"/>
      <c r="B42" s="338"/>
      <c r="C42" s="338"/>
      <c r="D42" s="338"/>
      <c r="E42" s="338"/>
      <c r="F42" s="392"/>
      <c r="G42" s="392"/>
      <c r="H42" s="392"/>
      <c r="I42" s="392"/>
      <c r="J42" s="392"/>
      <c r="L42" s="392"/>
      <c r="M42" s="392"/>
      <c r="N42" s="392"/>
      <c r="O42" s="392"/>
      <c r="P42" s="392"/>
      <c r="Q42" s="392"/>
      <c r="R42" s="392"/>
      <c r="S42" s="420"/>
      <c r="T42" s="420"/>
      <c r="U42" s="420"/>
      <c r="V42" s="392"/>
      <c r="W42" s="420"/>
      <c r="X42" s="420"/>
    </row>
    <row r="43" spans="1:28" ht="12.75" x14ac:dyDescent="0.2">
      <c r="A43" s="338"/>
      <c r="B43" s="338"/>
      <c r="C43" s="338"/>
      <c r="D43" s="338"/>
      <c r="E43" s="338"/>
      <c r="F43" s="392"/>
      <c r="G43" s="392"/>
      <c r="H43" s="392"/>
      <c r="I43" s="392"/>
      <c r="J43" s="392"/>
      <c r="L43" s="392"/>
      <c r="M43" s="392"/>
      <c r="N43" s="392"/>
      <c r="O43" s="392"/>
      <c r="P43" s="392"/>
      <c r="Q43" s="392"/>
      <c r="R43" s="392"/>
      <c r="S43" s="420"/>
      <c r="T43" s="420"/>
      <c r="U43" s="420"/>
      <c r="V43" s="392"/>
      <c r="W43" s="420"/>
      <c r="X43" s="420"/>
    </row>
    <row r="44" spans="1:28" ht="12.75" x14ac:dyDescent="0.2">
      <c r="A44" s="338"/>
      <c r="B44" s="338"/>
      <c r="C44" s="338"/>
      <c r="D44" s="338"/>
      <c r="E44" s="338"/>
      <c r="F44" s="392"/>
      <c r="G44" s="392"/>
      <c r="H44" s="392"/>
      <c r="I44" s="392"/>
      <c r="J44" s="392"/>
      <c r="L44" s="392"/>
      <c r="M44" s="392"/>
      <c r="N44" s="392"/>
      <c r="O44" s="392"/>
      <c r="P44" s="392"/>
      <c r="Q44" s="392"/>
      <c r="R44" s="392"/>
      <c r="S44" s="420"/>
      <c r="T44" s="420"/>
      <c r="U44" s="420"/>
      <c r="V44" s="392"/>
      <c r="W44" s="420"/>
      <c r="X44" s="420"/>
    </row>
    <row r="45" spans="1:28" ht="12.75" x14ac:dyDescent="0.2">
      <c r="A45" s="338"/>
      <c r="B45" s="338"/>
      <c r="C45" s="338"/>
      <c r="D45" s="338"/>
      <c r="E45" s="338"/>
      <c r="F45" s="392"/>
      <c r="G45" s="392"/>
      <c r="H45" s="392"/>
      <c r="I45" s="392"/>
      <c r="J45" s="392"/>
      <c r="L45" s="392"/>
      <c r="M45" s="392"/>
      <c r="N45" s="392"/>
      <c r="O45" s="392"/>
      <c r="P45" s="392"/>
      <c r="Q45" s="392"/>
      <c r="R45" s="392"/>
      <c r="S45" s="420"/>
      <c r="T45" s="420"/>
      <c r="U45" s="420"/>
      <c r="V45" s="392"/>
      <c r="W45" s="420"/>
      <c r="X45" s="420"/>
    </row>
    <row r="46" spans="1:28" ht="12.75" x14ac:dyDescent="0.2">
      <c r="A46" s="338"/>
      <c r="B46" s="338"/>
      <c r="C46" s="338"/>
      <c r="D46" s="338"/>
      <c r="E46" s="338"/>
      <c r="F46" s="392"/>
      <c r="G46" s="392"/>
      <c r="H46" s="392"/>
      <c r="I46" s="392"/>
      <c r="J46" s="392"/>
      <c r="L46" s="392"/>
      <c r="M46" s="392"/>
      <c r="N46" s="392"/>
      <c r="O46" s="392"/>
      <c r="P46" s="392"/>
      <c r="Q46" s="392"/>
      <c r="R46" s="392"/>
      <c r="S46" s="420"/>
      <c r="T46" s="420"/>
      <c r="U46" s="420"/>
      <c r="V46" s="392"/>
      <c r="W46" s="420"/>
      <c r="X46" s="420"/>
    </row>
    <row r="47" spans="1:28" ht="12.75" x14ac:dyDescent="0.2">
      <c r="A47" s="338"/>
      <c r="B47" s="338"/>
      <c r="C47" s="338"/>
      <c r="D47" s="338"/>
      <c r="E47" s="338"/>
      <c r="F47" s="392"/>
      <c r="G47" s="392"/>
      <c r="H47" s="392"/>
      <c r="I47" s="392"/>
      <c r="J47" s="392"/>
      <c r="L47" s="392"/>
      <c r="M47" s="392"/>
      <c r="N47" s="392"/>
      <c r="O47" s="392"/>
      <c r="P47" s="392"/>
      <c r="Q47" s="392"/>
      <c r="R47" s="392"/>
      <c r="S47" s="420"/>
      <c r="T47" s="420"/>
      <c r="U47" s="420"/>
      <c r="V47" s="392"/>
      <c r="W47" s="420"/>
      <c r="X47" s="420"/>
      <c r="Y47" s="338"/>
      <c r="AA47" s="338"/>
      <c r="AB47" s="338"/>
    </row>
    <row r="48" spans="1:28" ht="12.75" x14ac:dyDescent="0.2">
      <c r="A48" s="338"/>
      <c r="B48" s="338"/>
      <c r="C48" s="338"/>
      <c r="D48" s="338"/>
      <c r="E48" s="338"/>
      <c r="F48" s="392"/>
      <c r="G48" s="392"/>
      <c r="H48" s="392"/>
      <c r="I48" s="392"/>
      <c r="J48" s="392"/>
      <c r="L48" s="392"/>
      <c r="M48" s="392"/>
      <c r="N48" s="392"/>
      <c r="O48" s="392"/>
      <c r="P48" s="392"/>
      <c r="Q48" s="392"/>
      <c r="R48" s="392"/>
      <c r="S48" s="420"/>
      <c r="T48" s="420"/>
      <c r="U48" s="420"/>
      <c r="V48" s="392"/>
      <c r="W48" s="420"/>
      <c r="X48" s="420"/>
      <c r="Y48" s="338"/>
      <c r="AA48" s="338"/>
      <c r="AB48" s="338"/>
    </row>
    <row r="49" spans="1:28" ht="12.75" x14ac:dyDescent="0.2">
      <c r="A49" s="338"/>
      <c r="B49" s="338"/>
      <c r="C49" s="338"/>
      <c r="D49" s="338"/>
      <c r="E49" s="338"/>
      <c r="F49" s="392"/>
      <c r="G49" s="392"/>
      <c r="H49" s="392"/>
      <c r="I49" s="392"/>
      <c r="J49" s="392"/>
      <c r="L49" s="392"/>
      <c r="M49" s="392"/>
      <c r="N49" s="392"/>
      <c r="O49" s="392"/>
      <c r="P49" s="392"/>
      <c r="Q49" s="392"/>
      <c r="R49" s="392"/>
      <c r="S49" s="420"/>
      <c r="T49" s="420"/>
      <c r="U49" s="420"/>
      <c r="V49" s="392"/>
      <c r="W49" s="420"/>
      <c r="X49" s="420"/>
      <c r="Y49" s="338"/>
      <c r="AA49" s="338"/>
      <c r="AB49" s="338"/>
    </row>
    <row r="50" spans="1:28" ht="12.75" x14ac:dyDescent="0.2">
      <c r="A50" s="338"/>
      <c r="B50" s="338"/>
      <c r="C50" s="338"/>
      <c r="D50" s="338"/>
      <c r="E50" s="338"/>
      <c r="F50" s="392"/>
      <c r="G50" s="392"/>
      <c r="H50" s="392"/>
      <c r="I50" s="392"/>
      <c r="J50" s="392"/>
      <c r="L50" s="392"/>
      <c r="M50" s="392"/>
      <c r="N50" s="392"/>
      <c r="O50" s="392"/>
      <c r="P50" s="392"/>
      <c r="Q50" s="392"/>
      <c r="R50" s="392"/>
      <c r="S50" s="420"/>
      <c r="T50" s="420"/>
      <c r="U50" s="420"/>
      <c r="V50" s="392"/>
      <c r="W50" s="420"/>
      <c r="X50" s="420"/>
      <c r="Y50" s="338"/>
      <c r="AA50" s="338"/>
      <c r="AB50" s="338"/>
    </row>
    <row r="51" spans="1:28" ht="12.75" x14ac:dyDescent="0.2">
      <c r="A51" s="338"/>
      <c r="B51" s="338"/>
      <c r="C51" s="338"/>
      <c r="D51" s="338"/>
      <c r="E51" s="338"/>
      <c r="F51" s="392"/>
      <c r="G51" s="392"/>
      <c r="H51" s="392"/>
      <c r="I51" s="392"/>
      <c r="J51" s="392"/>
      <c r="L51" s="392"/>
      <c r="M51" s="392"/>
      <c r="N51" s="392"/>
      <c r="O51" s="392"/>
      <c r="P51" s="392"/>
      <c r="Q51" s="392"/>
      <c r="R51" s="392"/>
      <c r="S51" s="420"/>
      <c r="T51" s="420"/>
      <c r="U51" s="420"/>
      <c r="V51" s="392"/>
      <c r="W51" s="420"/>
      <c r="X51" s="420"/>
      <c r="Y51" s="338"/>
      <c r="AA51" s="338"/>
      <c r="AB51" s="338"/>
    </row>
    <row r="52" spans="1:28" ht="12.75" x14ac:dyDescent="0.2">
      <c r="A52" s="338"/>
      <c r="B52" s="338"/>
      <c r="C52" s="338"/>
      <c r="D52" s="338"/>
      <c r="E52" s="338"/>
      <c r="F52" s="392"/>
      <c r="G52" s="392"/>
      <c r="H52" s="392"/>
      <c r="I52" s="392"/>
      <c r="J52" s="392"/>
      <c r="L52" s="392"/>
      <c r="M52" s="392"/>
      <c r="N52" s="392"/>
      <c r="O52" s="392"/>
      <c r="P52" s="392"/>
      <c r="Q52" s="392"/>
      <c r="R52" s="392"/>
      <c r="S52" s="420"/>
      <c r="T52" s="420"/>
      <c r="U52" s="420"/>
      <c r="V52" s="392"/>
      <c r="W52" s="420"/>
      <c r="X52" s="420"/>
      <c r="Y52" s="338"/>
      <c r="AA52" s="338"/>
      <c r="AB52" s="338"/>
    </row>
    <row r="53" spans="1:28" ht="12.75" x14ac:dyDescent="0.2">
      <c r="A53" s="338"/>
      <c r="B53" s="338"/>
      <c r="C53" s="338"/>
      <c r="D53" s="338"/>
      <c r="E53" s="338"/>
      <c r="F53" s="392"/>
      <c r="G53" s="392"/>
      <c r="H53" s="392"/>
      <c r="I53" s="392"/>
      <c r="J53" s="392"/>
      <c r="L53" s="392"/>
      <c r="M53" s="392"/>
      <c r="N53" s="392"/>
      <c r="O53" s="392"/>
      <c r="P53" s="392"/>
      <c r="Q53" s="392"/>
      <c r="R53" s="392"/>
      <c r="S53" s="420"/>
      <c r="T53" s="420"/>
      <c r="U53" s="420"/>
      <c r="V53" s="392"/>
      <c r="W53" s="420"/>
      <c r="X53" s="420"/>
      <c r="Y53" s="338"/>
      <c r="AA53" s="338"/>
      <c r="AB53" s="338"/>
    </row>
    <row r="54" spans="1:28" ht="12.75" x14ac:dyDescent="0.2">
      <c r="A54" s="338"/>
      <c r="B54" s="338"/>
      <c r="C54" s="338"/>
      <c r="D54" s="338"/>
      <c r="E54" s="338"/>
      <c r="F54" s="392"/>
      <c r="G54" s="392"/>
      <c r="H54" s="392"/>
      <c r="I54" s="392"/>
      <c r="J54" s="392"/>
      <c r="L54" s="392"/>
      <c r="M54" s="392"/>
      <c r="N54" s="392"/>
      <c r="O54" s="392"/>
      <c r="P54" s="392"/>
      <c r="Q54" s="392"/>
      <c r="R54" s="392"/>
      <c r="S54" s="420"/>
      <c r="T54" s="420"/>
      <c r="U54" s="420"/>
      <c r="V54" s="392"/>
      <c r="W54" s="420"/>
      <c r="X54" s="420"/>
      <c r="Y54" s="338"/>
      <c r="AA54" s="338"/>
      <c r="AB54" s="338"/>
    </row>
    <row r="55" spans="1:28" ht="12.75" x14ac:dyDescent="0.2">
      <c r="A55" s="338"/>
      <c r="B55" s="338"/>
      <c r="C55" s="338"/>
      <c r="D55" s="338"/>
      <c r="E55" s="338"/>
      <c r="F55" s="392"/>
      <c r="G55" s="392"/>
      <c r="H55" s="392"/>
      <c r="I55" s="392"/>
      <c r="J55" s="392"/>
      <c r="L55" s="392"/>
      <c r="M55" s="392"/>
      <c r="N55" s="392"/>
      <c r="O55" s="392"/>
      <c r="P55" s="392"/>
      <c r="Q55" s="392"/>
      <c r="R55" s="392"/>
      <c r="S55" s="420"/>
      <c r="T55" s="420"/>
      <c r="U55" s="420"/>
      <c r="V55" s="392"/>
      <c r="W55" s="420"/>
      <c r="X55" s="420"/>
      <c r="Y55" s="338"/>
      <c r="AA55" s="338"/>
      <c r="AB55" s="338"/>
    </row>
    <row r="56" spans="1:28" ht="12.75" x14ac:dyDescent="0.2">
      <c r="A56" s="338"/>
      <c r="B56" s="338"/>
      <c r="C56" s="338"/>
      <c r="D56" s="338"/>
      <c r="E56" s="338"/>
      <c r="F56" s="392"/>
      <c r="G56" s="392"/>
      <c r="H56" s="392"/>
      <c r="I56" s="392"/>
      <c r="J56" s="392"/>
      <c r="L56" s="392"/>
      <c r="M56" s="392"/>
      <c r="N56" s="392"/>
      <c r="O56" s="392"/>
      <c r="P56" s="392"/>
      <c r="Q56" s="392"/>
      <c r="R56" s="392"/>
      <c r="S56" s="420"/>
      <c r="T56" s="420"/>
      <c r="U56" s="420"/>
      <c r="V56" s="392"/>
      <c r="W56" s="420"/>
      <c r="X56" s="420"/>
      <c r="Y56" s="338"/>
      <c r="AA56" s="338"/>
      <c r="AB56" s="338"/>
    </row>
    <row r="57" spans="1:28" ht="12.75" x14ac:dyDescent="0.2">
      <c r="A57" s="338"/>
      <c r="B57" s="338"/>
      <c r="C57" s="338"/>
      <c r="D57" s="338"/>
      <c r="E57" s="338"/>
      <c r="F57" s="392"/>
      <c r="G57" s="392"/>
      <c r="H57" s="392"/>
      <c r="I57" s="392"/>
      <c r="J57" s="392"/>
      <c r="L57" s="392"/>
      <c r="M57" s="392"/>
      <c r="N57" s="392"/>
      <c r="O57" s="392"/>
      <c r="P57" s="392"/>
      <c r="Q57" s="392"/>
      <c r="R57" s="392"/>
      <c r="S57" s="420"/>
      <c r="T57" s="420"/>
      <c r="U57" s="420"/>
      <c r="V57" s="392"/>
      <c r="W57" s="420"/>
      <c r="X57" s="420"/>
      <c r="Y57" s="338"/>
      <c r="AA57" s="338"/>
      <c r="AB57" s="338"/>
    </row>
    <row r="58" spans="1:28" ht="12.75" x14ac:dyDescent="0.2">
      <c r="A58" s="338"/>
      <c r="B58" s="338"/>
      <c r="C58" s="338"/>
      <c r="D58" s="338"/>
      <c r="E58" s="338"/>
      <c r="F58" s="392"/>
      <c r="G58" s="392"/>
      <c r="H58" s="392"/>
      <c r="I58" s="392"/>
      <c r="J58" s="392"/>
      <c r="L58" s="392"/>
      <c r="M58" s="392"/>
      <c r="N58" s="392"/>
      <c r="O58" s="392"/>
      <c r="P58" s="392"/>
      <c r="Q58" s="392"/>
      <c r="R58" s="392"/>
      <c r="S58" s="420"/>
      <c r="T58" s="420"/>
      <c r="U58" s="420"/>
      <c r="V58" s="392"/>
      <c r="W58" s="420"/>
      <c r="X58" s="420"/>
      <c r="Y58" s="338"/>
      <c r="AA58" s="338"/>
      <c r="AB58" s="338"/>
    </row>
    <row r="59" spans="1:28" ht="12.75" x14ac:dyDescent="0.2">
      <c r="A59" s="338"/>
      <c r="B59" s="338"/>
      <c r="C59" s="338"/>
      <c r="D59" s="338"/>
      <c r="E59" s="338"/>
      <c r="F59" s="392"/>
      <c r="G59" s="392"/>
      <c r="H59" s="392"/>
      <c r="I59" s="392"/>
      <c r="J59" s="392"/>
      <c r="L59" s="392"/>
      <c r="M59" s="392"/>
      <c r="N59" s="392"/>
      <c r="O59" s="392"/>
      <c r="P59" s="392"/>
      <c r="Q59" s="392"/>
      <c r="R59" s="392"/>
      <c r="S59" s="420"/>
      <c r="T59" s="420"/>
      <c r="U59" s="420"/>
      <c r="V59" s="392"/>
      <c r="W59" s="420"/>
      <c r="X59" s="420"/>
      <c r="Y59" s="338"/>
      <c r="AA59" s="338"/>
      <c r="AB59" s="338"/>
    </row>
    <row r="60" spans="1:28" ht="12.75" x14ac:dyDescent="0.2">
      <c r="A60" s="338"/>
      <c r="B60" s="338"/>
      <c r="C60" s="338"/>
      <c r="D60" s="338"/>
      <c r="E60" s="338"/>
      <c r="F60" s="392"/>
      <c r="G60" s="392"/>
      <c r="H60" s="392"/>
      <c r="I60" s="392"/>
      <c r="J60" s="392"/>
      <c r="L60" s="392"/>
      <c r="M60" s="392"/>
      <c r="N60" s="392"/>
      <c r="O60" s="392"/>
      <c r="P60" s="392"/>
      <c r="Q60" s="392"/>
      <c r="R60" s="392"/>
      <c r="S60" s="420"/>
      <c r="T60" s="420"/>
      <c r="U60" s="420"/>
      <c r="V60" s="392"/>
      <c r="W60" s="420"/>
      <c r="X60" s="420"/>
      <c r="Y60" s="338"/>
      <c r="AA60" s="338"/>
      <c r="AB60" s="338"/>
    </row>
    <row r="61" spans="1:28" ht="12.75" x14ac:dyDescent="0.2">
      <c r="A61" s="338"/>
      <c r="B61" s="338"/>
      <c r="C61" s="338"/>
      <c r="D61" s="338"/>
      <c r="E61" s="338"/>
      <c r="F61" s="392"/>
      <c r="G61" s="392"/>
      <c r="H61" s="392"/>
      <c r="I61" s="392"/>
      <c r="J61" s="392"/>
      <c r="L61" s="392"/>
      <c r="M61" s="392"/>
      <c r="N61" s="392"/>
      <c r="O61" s="392"/>
      <c r="P61" s="392"/>
      <c r="Q61" s="392"/>
      <c r="R61" s="392"/>
      <c r="S61" s="420"/>
      <c r="T61" s="420"/>
      <c r="U61" s="420"/>
      <c r="V61" s="392"/>
      <c r="W61" s="420"/>
      <c r="X61" s="420"/>
      <c r="Y61" s="338"/>
      <c r="AA61" s="338"/>
      <c r="AB61" s="338"/>
    </row>
    <row r="62" spans="1:28" ht="12.75" x14ac:dyDescent="0.2">
      <c r="A62" s="338"/>
      <c r="B62" s="338"/>
      <c r="C62" s="338"/>
      <c r="D62" s="338"/>
      <c r="E62" s="338"/>
      <c r="F62" s="392"/>
      <c r="G62" s="392"/>
      <c r="H62" s="392"/>
      <c r="I62" s="392"/>
      <c r="J62" s="392"/>
      <c r="L62" s="392"/>
      <c r="M62" s="392"/>
      <c r="N62" s="392"/>
      <c r="O62" s="392"/>
      <c r="P62" s="392"/>
      <c r="Q62" s="392"/>
      <c r="R62" s="392"/>
      <c r="S62" s="420"/>
      <c r="T62" s="420"/>
      <c r="U62" s="420"/>
      <c r="V62" s="392"/>
      <c r="W62" s="420"/>
      <c r="X62" s="420"/>
      <c r="Y62" s="338"/>
      <c r="AA62" s="338"/>
      <c r="AB62" s="338"/>
    </row>
    <row r="63" spans="1:28" ht="12.75" x14ac:dyDescent="0.2">
      <c r="A63" s="338"/>
      <c r="B63" s="338"/>
      <c r="C63" s="338"/>
      <c r="D63" s="338"/>
      <c r="E63" s="338"/>
      <c r="F63" s="392"/>
      <c r="G63" s="392"/>
      <c r="H63" s="392"/>
      <c r="I63" s="392"/>
      <c r="J63" s="392"/>
      <c r="L63" s="392"/>
      <c r="M63" s="392"/>
      <c r="N63" s="392"/>
      <c r="O63" s="392"/>
      <c r="P63" s="392"/>
      <c r="Q63" s="392"/>
      <c r="R63" s="392"/>
      <c r="S63" s="420"/>
      <c r="T63" s="420"/>
      <c r="U63" s="420"/>
      <c r="V63" s="392"/>
      <c r="W63" s="420"/>
      <c r="X63" s="420"/>
      <c r="Y63" s="338"/>
      <c r="AA63" s="338"/>
      <c r="AB63" s="338"/>
    </row>
    <row r="64" spans="1:28" ht="12.75" x14ac:dyDescent="0.2">
      <c r="A64" s="338"/>
      <c r="B64" s="338"/>
      <c r="C64" s="338"/>
      <c r="D64" s="338"/>
      <c r="E64" s="338"/>
      <c r="F64" s="392"/>
      <c r="G64" s="392"/>
      <c r="H64" s="392"/>
      <c r="I64" s="392"/>
      <c r="J64" s="392"/>
      <c r="L64" s="392"/>
      <c r="M64" s="392"/>
      <c r="N64" s="392"/>
      <c r="O64" s="392"/>
      <c r="P64" s="392"/>
      <c r="Q64" s="392"/>
      <c r="R64" s="392"/>
      <c r="S64" s="420"/>
      <c r="T64" s="420"/>
      <c r="U64" s="420"/>
      <c r="V64" s="392"/>
      <c r="W64" s="420"/>
      <c r="X64" s="420"/>
      <c r="Y64" s="338"/>
      <c r="AA64" s="338"/>
      <c r="AB64" s="338"/>
    </row>
    <row r="65" spans="1:28" ht="12.75" x14ac:dyDescent="0.2">
      <c r="A65" s="338"/>
      <c r="B65" s="338"/>
      <c r="C65" s="338"/>
      <c r="D65" s="338"/>
      <c r="E65" s="338"/>
      <c r="F65" s="392"/>
      <c r="G65" s="392"/>
      <c r="H65" s="392"/>
      <c r="I65" s="392"/>
      <c r="J65" s="392"/>
      <c r="L65" s="392"/>
      <c r="M65" s="392"/>
      <c r="N65" s="392"/>
      <c r="O65" s="392"/>
      <c r="P65" s="392"/>
      <c r="Q65" s="392"/>
      <c r="R65" s="392"/>
      <c r="S65" s="420"/>
      <c r="T65" s="420"/>
      <c r="U65" s="420"/>
      <c r="V65" s="392"/>
      <c r="W65" s="420"/>
      <c r="X65" s="420"/>
      <c r="Y65" s="338"/>
      <c r="AA65" s="338"/>
      <c r="AB65" s="338"/>
    </row>
    <row r="66" spans="1:28" ht="12.75" x14ac:dyDescent="0.2">
      <c r="A66" s="338"/>
      <c r="B66" s="338"/>
      <c r="C66" s="338"/>
      <c r="D66" s="338"/>
      <c r="E66" s="338"/>
      <c r="F66" s="392"/>
      <c r="G66" s="392"/>
      <c r="H66" s="392"/>
      <c r="I66" s="392"/>
      <c r="J66" s="392"/>
      <c r="L66" s="392"/>
      <c r="M66" s="392"/>
      <c r="N66" s="392"/>
      <c r="O66" s="392"/>
      <c r="P66" s="392"/>
      <c r="Q66" s="392"/>
      <c r="R66" s="392"/>
      <c r="S66" s="420"/>
      <c r="T66" s="420"/>
      <c r="U66" s="420"/>
      <c r="V66" s="392"/>
      <c r="W66" s="420"/>
      <c r="X66" s="420"/>
      <c r="Y66" s="338"/>
      <c r="AA66" s="338"/>
      <c r="AB66" s="338"/>
    </row>
    <row r="67" spans="1:28" ht="12.75" x14ac:dyDescent="0.2">
      <c r="A67" s="338"/>
      <c r="B67" s="338"/>
      <c r="C67" s="338"/>
      <c r="D67" s="338"/>
      <c r="E67" s="338"/>
      <c r="F67" s="392"/>
      <c r="G67" s="392"/>
      <c r="H67" s="392"/>
      <c r="I67" s="392"/>
      <c r="J67" s="392"/>
      <c r="L67" s="392"/>
      <c r="M67" s="392"/>
      <c r="N67" s="392"/>
      <c r="O67" s="392"/>
      <c r="P67" s="392"/>
      <c r="Q67" s="392"/>
      <c r="R67" s="392"/>
      <c r="S67" s="420"/>
      <c r="T67" s="420"/>
      <c r="U67" s="420"/>
      <c r="V67" s="392"/>
      <c r="W67" s="420"/>
      <c r="X67" s="420"/>
      <c r="Y67" s="338"/>
      <c r="AA67" s="338"/>
      <c r="AB67" s="338"/>
    </row>
    <row r="68" spans="1:28" ht="12.75" x14ac:dyDescent="0.2">
      <c r="A68" s="338"/>
      <c r="B68" s="338"/>
      <c r="C68" s="338"/>
      <c r="D68" s="338"/>
      <c r="E68" s="338"/>
      <c r="F68" s="392"/>
      <c r="G68" s="392"/>
      <c r="H68" s="392"/>
      <c r="I68" s="392"/>
      <c r="J68" s="392"/>
      <c r="L68" s="392"/>
      <c r="M68" s="392"/>
      <c r="N68" s="392"/>
      <c r="O68" s="392"/>
      <c r="P68" s="392"/>
      <c r="Q68" s="392"/>
      <c r="R68" s="392"/>
      <c r="S68" s="420"/>
      <c r="T68" s="420"/>
      <c r="U68" s="420"/>
      <c r="V68" s="392"/>
      <c r="W68" s="420"/>
      <c r="X68" s="420"/>
      <c r="Y68" s="338"/>
      <c r="AA68" s="338"/>
      <c r="AB68" s="338"/>
    </row>
    <row r="69" spans="1:28" ht="12.75" x14ac:dyDescent="0.2">
      <c r="A69" s="338"/>
      <c r="B69" s="338"/>
      <c r="C69" s="338"/>
      <c r="D69" s="338"/>
      <c r="E69" s="338"/>
      <c r="F69" s="392"/>
      <c r="G69" s="392"/>
      <c r="H69" s="392"/>
      <c r="I69" s="392"/>
      <c r="J69" s="392"/>
      <c r="L69" s="392"/>
      <c r="M69" s="392"/>
      <c r="N69" s="392"/>
      <c r="O69" s="392"/>
      <c r="P69" s="392"/>
      <c r="Q69" s="392"/>
      <c r="R69" s="392"/>
      <c r="S69" s="420"/>
      <c r="T69" s="420"/>
      <c r="U69" s="420"/>
      <c r="V69" s="392"/>
      <c r="W69" s="420"/>
      <c r="X69" s="420"/>
      <c r="Y69" s="338"/>
      <c r="AA69" s="338"/>
      <c r="AB69" s="338"/>
    </row>
    <row r="70" spans="1:28" ht="12.75" x14ac:dyDescent="0.2">
      <c r="A70" s="338"/>
      <c r="B70" s="338"/>
      <c r="C70" s="338"/>
      <c r="D70" s="338"/>
      <c r="E70" s="338"/>
      <c r="F70" s="392"/>
      <c r="G70" s="392"/>
      <c r="H70" s="392"/>
      <c r="I70" s="392"/>
      <c r="J70" s="392"/>
      <c r="L70" s="392"/>
      <c r="M70" s="392"/>
      <c r="N70" s="392"/>
      <c r="O70" s="392"/>
      <c r="P70" s="392"/>
      <c r="Q70" s="392"/>
      <c r="R70" s="392"/>
      <c r="S70" s="420"/>
      <c r="T70" s="420"/>
      <c r="U70" s="420"/>
      <c r="V70" s="392"/>
      <c r="W70" s="420"/>
      <c r="X70" s="420"/>
      <c r="Y70" s="338"/>
      <c r="AA70" s="338"/>
      <c r="AB70" s="338"/>
    </row>
    <row r="71" spans="1:28" ht="12.75" x14ac:dyDescent="0.2">
      <c r="A71" s="338"/>
      <c r="B71" s="338"/>
      <c r="C71" s="338"/>
      <c r="D71" s="338"/>
      <c r="E71" s="338"/>
      <c r="F71" s="392"/>
      <c r="G71" s="392"/>
      <c r="H71" s="392"/>
      <c r="I71" s="392"/>
      <c r="J71" s="392"/>
      <c r="L71" s="392"/>
      <c r="M71" s="392"/>
      <c r="N71" s="392"/>
      <c r="O71" s="392"/>
      <c r="P71" s="392"/>
      <c r="Q71" s="392"/>
      <c r="R71" s="392"/>
      <c r="S71" s="420"/>
      <c r="T71" s="420"/>
      <c r="U71" s="420"/>
      <c r="V71" s="392"/>
      <c r="W71" s="420"/>
      <c r="X71" s="420"/>
      <c r="Y71" s="338"/>
      <c r="AA71" s="338"/>
      <c r="AB71" s="338"/>
    </row>
    <row r="72" spans="1:28" ht="12.75" x14ac:dyDescent="0.2">
      <c r="A72" s="338"/>
      <c r="B72" s="338"/>
      <c r="C72" s="338"/>
      <c r="D72" s="338"/>
      <c r="E72" s="338"/>
      <c r="F72" s="392"/>
      <c r="G72" s="392"/>
      <c r="H72" s="392"/>
      <c r="I72" s="392"/>
      <c r="J72" s="392"/>
      <c r="L72" s="392"/>
      <c r="M72" s="392"/>
      <c r="N72" s="392"/>
      <c r="O72" s="392"/>
      <c r="P72" s="392"/>
      <c r="Q72" s="392"/>
      <c r="R72" s="392"/>
      <c r="S72" s="420"/>
      <c r="T72" s="420"/>
      <c r="U72" s="420"/>
      <c r="V72" s="392"/>
      <c r="W72" s="420"/>
      <c r="X72" s="420"/>
      <c r="Y72" s="338"/>
      <c r="AA72" s="338"/>
      <c r="AB72" s="338"/>
    </row>
    <row r="73" spans="1:28" ht="12.75" x14ac:dyDescent="0.2">
      <c r="A73" s="338"/>
      <c r="B73" s="338"/>
      <c r="C73" s="338"/>
      <c r="D73" s="338"/>
      <c r="E73" s="338"/>
      <c r="F73" s="392"/>
      <c r="G73" s="392"/>
      <c r="H73" s="392"/>
      <c r="I73" s="392"/>
      <c r="J73" s="392"/>
      <c r="L73" s="392"/>
      <c r="M73" s="392"/>
      <c r="N73" s="392"/>
      <c r="O73" s="392"/>
      <c r="P73" s="392"/>
      <c r="Q73" s="392"/>
      <c r="R73" s="392"/>
      <c r="S73" s="420"/>
      <c r="T73" s="420"/>
      <c r="U73" s="420"/>
      <c r="V73" s="392"/>
      <c r="W73" s="420"/>
      <c r="X73" s="420"/>
      <c r="Y73" s="338"/>
      <c r="AA73" s="338"/>
      <c r="AB73" s="338"/>
    </row>
    <row r="74" spans="1:28" ht="12.75" x14ac:dyDescent="0.2">
      <c r="A74" s="338"/>
      <c r="B74" s="338"/>
      <c r="C74" s="338"/>
      <c r="D74" s="338"/>
      <c r="E74" s="338"/>
      <c r="F74" s="392"/>
      <c r="G74" s="392"/>
      <c r="H74" s="392"/>
      <c r="I74" s="392"/>
      <c r="J74" s="392"/>
      <c r="L74" s="392"/>
      <c r="M74" s="392"/>
      <c r="N74" s="392"/>
      <c r="O74" s="392"/>
      <c r="P74" s="392"/>
      <c r="Q74" s="392"/>
      <c r="R74" s="392"/>
      <c r="S74" s="420"/>
      <c r="T74" s="420"/>
      <c r="U74" s="420"/>
      <c r="V74" s="392"/>
      <c r="W74" s="420"/>
      <c r="X74" s="420"/>
      <c r="Y74" s="338"/>
      <c r="AA74" s="338"/>
      <c r="AB74" s="338"/>
    </row>
    <row r="75" spans="1:28" ht="12.75" x14ac:dyDescent="0.2">
      <c r="A75" s="338"/>
      <c r="B75" s="338"/>
      <c r="C75" s="338"/>
      <c r="D75" s="338"/>
      <c r="E75" s="338"/>
      <c r="F75" s="392"/>
      <c r="G75" s="392"/>
      <c r="H75" s="392"/>
      <c r="I75" s="392"/>
      <c r="J75" s="392"/>
      <c r="L75" s="392"/>
      <c r="M75" s="392"/>
      <c r="N75" s="392"/>
      <c r="O75" s="392"/>
      <c r="P75" s="392"/>
      <c r="Q75" s="392"/>
      <c r="R75" s="392"/>
      <c r="S75" s="420"/>
      <c r="T75" s="420"/>
      <c r="U75" s="420"/>
      <c r="V75" s="392"/>
      <c r="W75" s="420"/>
      <c r="X75" s="420"/>
      <c r="Y75" s="338"/>
      <c r="AA75" s="338"/>
      <c r="AB75" s="338"/>
    </row>
    <row r="76" spans="1:28" ht="12.75" x14ac:dyDescent="0.2">
      <c r="A76" s="338"/>
      <c r="B76" s="338"/>
      <c r="C76" s="338"/>
      <c r="D76" s="338"/>
      <c r="E76" s="338"/>
      <c r="F76" s="392"/>
      <c r="G76" s="392"/>
      <c r="H76" s="392"/>
      <c r="I76" s="392"/>
      <c r="J76" s="392"/>
      <c r="L76" s="392"/>
      <c r="M76" s="392"/>
      <c r="N76" s="392"/>
      <c r="O76" s="392"/>
      <c r="P76" s="392"/>
      <c r="Q76" s="392"/>
      <c r="R76" s="392"/>
      <c r="S76" s="420"/>
      <c r="T76" s="420"/>
      <c r="U76" s="420"/>
      <c r="V76" s="392"/>
      <c r="W76" s="420"/>
      <c r="X76" s="420"/>
      <c r="Y76" s="338"/>
      <c r="AA76" s="338"/>
      <c r="AB76" s="338"/>
    </row>
  </sheetData>
  <pageMargins left="0.70866141732283472" right="0.70866141732283472" top="0.15748031496062992" bottom="0.74803149606299213" header="0.31496062992125984" footer="0.31496062992125984"/>
  <pageSetup paperSize="9" scale="48" fitToWidth="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L89"/>
  <sheetViews>
    <sheetView topLeftCell="D11" zoomScale="90" zoomScaleNormal="90" workbookViewId="0">
      <selection sqref="A1:AG44"/>
    </sheetView>
  </sheetViews>
  <sheetFormatPr defaultColWidth="4" defaultRowHeight="15" x14ac:dyDescent="0.25"/>
  <cols>
    <col min="1" max="1" width="4.140625" style="436" customWidth="1"/>
    <col min="2" max="2" width="23.140625" style="259" customWidth="1"/>
    <col min="3" max="3" width="3.7109375" style="335" customWidth="1"/>
    <col min="4" max="4" width="4.42578125" style="335" customWidth="1"/>
    <col min="5" max="5" width="3.7109375" style="335" customWidth="1"/>
    <col min="6" max="6" width="4.140625" style="335" customWidth="1"/>
    <col min="7" max="7" width="5.140625" style="335" customWidth="1"/>
    <col min="8" max="8" width="6.28515625" style="335" customWidth="1"/>
    <col min="9" max="10" width="5.42578125" style="335" customWidth="1"/>
    <col min="11" max="11" width="4" style="335" customWidth="1"/>
    <col min="12" max="13" width="5.140625" style="335" customWidth="1"/>
    <col min="14" max="14" width="3.5703125" style="335" customWidth="1"/>
    <col min="15" max="17" width="5.7109375" style="335" customWidth="1"/>
    <col min="18" max="18" width="4" style="335" customWidth="1"/>
    <col min="19" max="20" width="3.7109375" style="335" customWidth="1"/>
    <col min="21" max="21" width="6.5703125" style="339" customWidth="1"/>
    <col min="22" max="22" width="9.42578125" style="339" customWidth="1"/>
    <col min="23" max="27" width="5.42578125" style="335" customWidth="1"/>
    <col min="28" max="29" width="7" style="335" customWidth="1"/>
    <col min="30" max="30" width="6" style="335" customWidth="1"/>
    <col min="31" max="31" width="10.85546875" style="339" customWidth="1"/>
    <col min="32" max="32" width="10.28515625" style="339" customWidth="1"/>
    <col min="33" max="33" width="10.28515625" style="335" customWidth="1"/>
    <col min="34" max="34" width="9.140625" style="338" customWidth="1"/>
    <col min="35" max="35" width="8" style="335" customWidth="1"/>
    <col min="36" max="36" width="9.140625" style="336" customWidth="1"/>
    <col min="37" max="243" width="9.140625" style="338" customWidth="1"/>
    <col min="244" max="244" width="4.140625" style="338" customWidth="1"/>
    <col min="245" max="245" width="23.140625" style="338" customWidth="1"/>
    <col min="246" max="246" width="4" style="338"/>
    <col min="247" max="247" width="4.140625" style="338" customWidth="1"/>
    <col min="248" max="248" width="23.140625" style="338" customWidth="1"/>
    <col min="249" max="249" width="4" style="338" customWidth="1"/>
    <col min="250" max="250" width="3.7109375" style="338" customWidth="1"/>
    <col min="251" max="251" width="4" style="338" customWidth="1"/>
    <col min="252" max="252" width="7.85546875" style="338" customWidth="1"/>
    <col min="253" max="253" width="4.5703125" style="338" customWidth="1"/>
    <col min="254" max="254" width="4.140625" style="338" customWidth="1"/>
    <col min="255" max="256" width="3.85546875" style="338" customWidth="1"/>
    <col min="257" max="258" width="4" style="338" customWidth="1"/>
    <col min="259" max="259" width="5.28515625" style="338" customWidth="1"/>
    <col min="260" max="261" width="4" style="338" customWidth="1"/>
    <col min="262" max="262" width="5" style="338" customWidth="1"/>
    <col min="263" max="263" width="4.28515625" style="338" customWidth="1"/>
    <col min="264" max="264" width="4" style="338" customWidth="1"/>
    <col min="265" max="265" width="3.85546875" style="338" customWidth="1"/>
    <col min="266" max="266" width="5.7109375" style="338" customWidth="1"/>
    <col min="267" max="267" width="5.140625" style="338" customWidth="1"/>
    <col min="268" max="268" width="5.7109375" style="338" customWidth="1"/>
    <col min="269" max="269" width="4.42578125" style="338" customWidth="1"/>
    <col min="270" max="271" width="4" style="338" customWidth="1"/>
    <col min="272" max="272" width="7.85546875" style="338" customWidth="1"/>
    <col min="273" max="273" width="5.7109375" style="338" customWidth="1"/>
    <col min="274" max="274" width="5.42578125" style="338" customWidth="1"/>
    <col min="275" max="275" width="4.42578125" style="338" customWidth="1"/>
    <col min="276" max="276" width="6.5703125" style="338" customWidth="1"/>
    <col min="277" max="277" width="10.28515625" style="338" customWidth="1"/>
    <col min="278" max="278" width="4.7109375" style="338" customWidth="1"/>
    <col min="279" max="279" width="5.28515625" style="338" customWidth="1"/>
    <col min="280" max="280" width="4.42578125" style="338" customWidth="1"/>
    <col min="281" max="282" width="4" style="338" customWidth="1"/>
    <col min="283" max="283" width="5.85546875" style="338" customWidth="1"/>
    <col min="284" max="284" width="4" style="338" customWidth="1"/>
    <col min="285" max="285" width="7.42578125" style="338" customWidth="1"/>
    <col min="286" max="286" width="5.28515625" style="338" customWidth="1"/>
    <col min="287" max="287" width="10.85546875" style="338" customWidth="1"/>
    <col min="288" max="289" width="10.28515625" style="338" customWidth="1"/>
    <col min="290" max="290" width="9.140625" style="338" customWidth="1"/>
    <col min="291" max="291" width="8" style="338" customWidth="1"/>
    <col min="292" max="499" width="9.140625" style="338" customWidth="1"/>
    <col min="500" max="500" width="4.140625" style="338" customWidth="1"/>
    <col min="501" max="501" width="23.140625" style="338" customWidth="1"/>
    <col min="502" max="502" width="4" style="338"/>
    <col min="503" max="503" width="4.140625" style="338" customWidth="1"/>
    <col min="504" max="504" width="23.140625" style="338" customWidth="1"/>
    <col min="505" max="505" width="4" style="338" customWidth="1"/>
    <col min="506" max="506" width="3.7109375" style="338" customWidth="1"/>
    <col min="507" max="507" width="4" style="338" customWidth="1"/>
    <col min="508" max="508" width="7.85546875" style="338" customWidth="1"/>
    <col min="509" max="509" width="4.5703125" style="338" customWidth="1"/>
    <col min="510" max="510" width="4.140625" style="338" customWidth="1"/>
    <col min="511" max="512" width="3.85546875" style="338" customWidth="1"/>
    <col min="513" max="514" width="4" style="338" customWidth="1"/>
    <col min="515" max="515" width="5.28515625" style="338" customWidth="1"/>
    <col min="516" max="517" width="4" style="338" customWidth="1"/>
    <col min="518" max="518" width="5" style="338" customWidth="1"/>
    <col min="519" max="519" width="4.28515625" style="338" customWidth="1"/>
    <col min="520" max="520" width="4" style="338" customWidth="1"/>
    <col min="521" max="521" width="3.85546875" style="338" customWidth="1"/>
    <col min="522" max="522" width="5.7109375" style="338" customWidth="1"/>
    <col min="523" max="523" width="5.140625" style="338" customWidth="1"/>
    <col min="524" max="524" width="5.7109375" style="338" customWidth="1"/>
    <col min="525" max="525" width="4.42578125" style="338" customWidth="1"/>
    <col min="526" max="527" width="4" style="338" customWidth="1"/>
    <col min="528" max="528" width="7.85546875" style="338" customWidth="1"/>
    <col min="529" max="529" width="5.7109375" style="338" customWidth="1"/>
    <col min="530" max="530" width="5.42578125" style="338" customWidth="1"/>
    <col min="531" max="531" width="4.42578125" style="338" customWidth="1"/>
    <col min="532" max="532" width="6.5703125" style="338" customWidth="1"/>
    <col min="533" max="533" width="10.28515625" style="338" customWidth="1"/>
    <col min="534" max="534" width="4.7109375" style="338" customWidth="1"/>
    <col min="535" max="535" width="5.28515625" style="338" customWidth="1"/>
    <col min="536" max="536" width="4.42578125" style="338" customWidth="1"/>
    <col min="537" max="538" width="4" style="338" customWidth="1"/>
    <col min="539" max="539" width="5.85546875" style="338" customWidth="1"/>
    <col min="540" max="540" width="4" style="338" customWidth="1"/>
    <col min="541" max="541" width="7.42578125" style="338" customWidth="1"/>
    <col min="542" max="542" width="5.28515625" style="338" customWidth="1"/>
    <col min="543" max="543" width="10.85546875" style="338" customWidth="1"/>
    <col min="544" max="545" width="10.28515625" style="338" customWidth="1"/>
    <col min="546" max="546" width="9.140625" style="338" customWidth="1"/>
    <col min="547" max="547" width="8" style="338" customWidth="1"/>
    <col min="548" max="755" width="9.140625" style="338" customWidth="1"/>
    <col min="756" max="756" width="4.140625" style="338" customWidth="1"/>
    <col min="757" max="757" width="23.140625" style="338" customWidth="1"/>
    <col min="758" max="758" width="4" style="338"/>
    <col min="759" max="759" width="4.140625" style="338" customWidth="1"/>
    <col min="760" max="760" width="23.140625" style="338" customWidth="1"/>
    <col min="761" max="761" width="4" style="338" customWidth="1"/>
    <col min="762" max="762" width="3.7109375" style="338" customWidth="1"/>
    <col min="763" max="763" width="4" style="338" customWidth="1"/>
    <col min="764" max="764" width="7.85546875" style="338" customWidth="1"/>
    <col min="765" max="765" width="4.5703125" style="338" customWidth="1"/>
    <col min="766" max="766" width="4.140625" style="338" customWidth="1"/>
    <col min="767" max="768" width="3.85546875" style="338" customWidth="1"/>
    <col min="769" max="770" width="4" style="338" customWidth="1"/>
    <col min="771" max="771" width="5.28515625" style="338" customWidth="1"/>
    <col min="772" max="773" width="4" style="338" customWidth="1"/>
    <col min="774" max="774" width="5" style="338" customWidth="1"/>
    <col min="775" max="775" width="4.28515625" style="338" customWidth="1"/>
    <col min="776" max="776" width="4" style="338" customWidth="1"/>
    <col min="777" max="777" width="3.85546875" style="338" customWidth="1"/>
    <col min="778" max="778" width="5.7109375" style="338" customWidth="1"/>
    <col min="779" max="779" width="5.140625" style="338" customWidth="1"/>
    <col min="780" max="780" width="5.7109375" style="338" customWidth="1"/>
    <col min="781" max="781" width="4.42578125" style="338" customWidth="1"/>
    <col min="782" max="783" width="4" style="338" customWidth="1"/>
    <col min="784" max="784" width="7.85546875" style="338" customWidth="1"/>
    <col min="785" max="785" width="5.7109375" style="338" customWidth="1"/>
    <col min="786" max="786" width="5.42578125" style="338" customWidth="1"/>
    <col min="787" max="787" width="4.42578125" style="338" customWidth="1"/>
    <col min="788" max="788" width="6.5703125" style="338" customWidth="1"/>
    <col min="789" max="789" width="10.28515625" style="338" customWidth="1"/>
    <col min="790" max="790" width="4.7109375" style="338" customWidth="1"/>
    <col min="791" max="791" width="5.28515625" style="338" customWidth="1"/>
    <col min="792" max="792" width="4.42578125" style="338" customWidth="1"/>
    <col min="793" max="794" width="4" style="338" customWidth="1"/>
    <col min="795" max="795" width="5.85546875" style="338" customWidth="1"/>
    <col min="796" max="796" width="4" style="338" customWidth="1"/>
    <col min="797" max="797" width="7.42578125" style="338" customWidth="1"/>
    <col min="798" max="798" width="5.28515625" style="338" customWidth="1"/>
    <col min="799" max="799" width="10.85546875" style="338" customWidth="1"/>
    <col min="800" max="801" width="10.28515625" style="338" customWidth="1"/>
    <col min="802" max="802" width="9.140625" style="338" customWidth="1"/>
    <col min="803" max="803" width="8" style="338" customWidth="1"/>
    <col min="804" max="1011" width="9.140625" style="338" customWidth="1"/>
    <col min="1012" max="1012" width="4.140625" style="338" customWidth="1"/>
    <col min="1013" max="1013" width="23.140625" style="338" customWidth="1"/>
    <col min="1014" max="1014" width="4" style="338"/>
    <col min="1015" max="1015" width="4.140625" style="338" customWidth="1"/>
    <col min="1016" max="1016" width="23.140625" style="338" customWidth="1"/>
    <col min="1017" max="1017" width="4" style="338" customWidth="1"/>
    <col min="1018" max="1018" width="3.7109375" style="338" customWidth="1"/>
    <col min="1019" max="1019" width="4" style="338" customWidth="1"/>
    <col min="1020" max="1020" width="7.85546875" style="338" customWidth="1"/>
    <col min="1021" max="1021" width="4.5703125" style="338" customWidth="1"/>
    <col min="1022" max="1022" width="4.140625" style="338" customWidth="1"/>
    <col min="1023" max="1024" width="3.85546875" style="338" customWidth="1"/>
    <col min="1025" max="1026" width="4" style="338" customWidth="1"/>
    <col min="1027" max="1027" width="5.28515625" style="338" customWidth="1"/>
    <col min="1028" max="1029" width="4" style="338" customWidth="1"/>
    <col min="1030" max="1030" width="5" style="338" customWidth="1"/>
    <col min="1031" max="1031" width="4.28515625" style="338" customWidth="1"/>
    <col min="1032" max="1032" width="4" style="338" customWidth="1"/>
    <col min="1033" max="1033" width="3.85546875" style="338" customWidth="1"/>
    <col min="1034" max="1034" width="5.7109375" style="338" customWidth="1"/>
    <col min="1035" max="1035" width="5.140625" style="338" customWidth="1"/>
    <col min="1036" max="1036" width="5.7109375" style="338" customWidth="1"/>
    <col min="1037" max="1037" width="4.42578125" style="338" customWidth="1"/>
    <col min="1038" max="1039" width="4" style="338" customWidth="1"/>
    <col min="1040" max="1040" width="7.85546875" style="338" customWidth="1"/>
    <col min="1041" max="1041" width="5.7109375" style="338" customWidth="1"/>
    <col min="1042" max="1042" width="5.42578125" style="338" customWidth="1"/>
    <col min="1043" max="1043" width="4.42578125" style="338" customWidth="1"/>
    <col min="1044" max="1044" width="6.5703125" style="338" customWidth="1"/>
    <col min="1045" max="1045" width="10.28515625" style="338" customWidth="1"/>
    <col min="1046" max="1046" width="4.7109375" style="338" customWidth="1"/>
    <col min="1047" max="1047" width="5.28515625" style="338" customWidth="1"/>
    <col min="1048" max="1048" width="4.42578125" style="338" customWidth="1"/>
    <col min="1049" max="1050" width="4" style="338" customWidth="1"/>
    <col min="1051" max="1051" width="5.85546875" style="338" customWidth="1"/>
    <col min="1052" max="1052" width="4" style="338" customWidth="1"/>
    <col min="1053" max="1053" width="7.42578125" style="338" customWidth="1"/>
    <col min="1054" max="1054" width="5.28515625" style="338" customWidth="1"/>
    <col min="1055" max="1055" width="10.85546875" style="338" customWidth="1"/>
    <col min="1056" max="1057" width="10.28515625" style="338" customWidth="1"/>
    <col min="1058" max="1058" width="9.140625" style="338" customWidth="1"/>
    <col min="1059" max="1059" width="8" style="338" customWidth="1"/>
    <col min="1060" max="1267" width="9.140625" style="338" customWidth="1"/>
    <col min="1268" max="1268" width="4.140625" style="338" customWidth="1"/>
    <col min="1269" max="1269" width="23.140625" style="338" customWidth="1"/>
    <col min="1270" max="1270" width="4" style="338"/>
    <col min="1271" max="1271" width="4.140625" style="338" customWidth="1"/>
    <col min="1272" max="1272" width="23.140625" style="338" customWidth="1"/>
    <col min="1273" max="1273" width="4" style="338" customWidth="1"/>
    <col min="1274" max="1274" width="3.7109375" style="338" customWidth="1"/>
    <col min="1275" max="1275" width="4" style="338" customWidth="1"/>
    <col min="1276" max="1276" width="7.85546875" style="338" customWidth="1"/>
    <col min="1277" max="1277" width="4.5703125" style="338" customWidth="1"/>
    <col min="1278" max="1278" width="4.140625" style="338" customWidth="1"/>
    <col min="1279" max="1280" width="3.85546875" style="338" customWidth="1"/>
    <col min="1281" max="1282" width="4" style="338" customWidth="1"/>
    <col min="1283" max="1283" width="5.28515625" style="338" customWidth="1"/>
    <col min="1284" max="1285" width="4" style="338" customWidth="1"/>
    <col min="1286" max="1286" width="5" style="338" customWidth="1"/>
    <col min="1287" max="1287" width="4.28515625" style="338" customWidth="1"/>
    <col min="1288" max="1288" width="4" style="338" customWidth="1"/>
    <col min="1289" max="1289" width="3.85546875" style="338" customWidth="1"/>
    <col min="1290" max="1290" width="5.7109375" style="338" customWidth="1"/>
    <col min="1291" max="1291" width="5.140625" style="338" customWidth="1"/>
    <col min="1292" max="1292" width="5.7109375" style="338" customWidth="1"/>
    <col min="1293" max="1293" width="4.42578125" style="338" customWidth="1"/>
    <col min="1294" max="1295" width="4" style="338" customWidth="1"/>
    <col min="1296" max="1296" width="7.85546875" style="338" customWidth="1"/>
    <col min="1297" max="1297" width="5.7109375" style="338" customWidth="1"/>
    <col min="1298" max="1298" width="5.42578125" style="338" customWidth="1"/>
    <col min="1299" max="1299" width="4.42578125" style="338" customWidth="1"/>
    <col min="1300" max="1300" width="6.5703125" style="338" customWidth="1"/>
    <col min="1301" max="1301" width="10.28515625" style="338" customWidth="1"/>
    <col min="1302" max="1302" width="4.7109375" style="338" customWidth="1"/>
    <col min="1303" max="1303" width="5.28515625" style="338" customWidth="1"/>
    <col min="1304" max="1304" width="4.42578125" style="338" customWidth="1"/>
    <col min="1305" max="1306" width="4" style="338" customWidth="1"/>
    <col min="1307" max="1307" width="5.85546875" style="338" customWidth="1"/>
    <col min="1308" max="1308" width="4" style="338" customWidth="1"/>
    <col min="1309" max="1309" width="7.42578125" style="338" customWidth="1"/>
    <col min="1310" max="1310" width="5.28515625" style="338" customWidth="1"/>
    <col min="1311" max="1311" width="10.85546875" style="338" customWidth="1"/>
    <col min="1312" max="1313" width="10.28515625" style="338" customWidth="1"/>
    <col min="1314" max="1314" width="9.140625" style="338" customWidth="1"/>
    <col min="1315" max="1315" width="8" style="338" customWidth="1"/>
    <col min="1316" max="1523" width="9.140625" style="338" customWidth="1"/>
    <col min="1524" max="1524" width="4.140625" style="338" customWidth="1"/>
    <col min="1525" max="1525" width="23.140625" style="338" customWidth="1"/>
    <col min="1526" max="1526" width="4" style="338"/>
    <col min="1527" max="1527" width="4.140625" style="338" customWidth="1"/>
    <col min="1528" max="1528" width="23.140625" style="338" customWidth="1"/>
    <col min="1529" max="1529" width="4" style="338" customWidth="1"/>
    <col min="1530" max="1530" width="3.7109375" style="338" customWidth="1"/>
    <col min="1531" max="1531" width="4" style="338" customWidth="1"/>
    <col min="1532" max="1532" width="7.85546875" style="338" customWidth="1"/>
    <col min="1533" max="1533" width="4.5703125" style="338" customWidth="1"/>
    <col min="1534" max="1534" width="4.140625" style="338" customWidth="1"/>
    <col min="1535" max="1536" width="3.85546875" style="338" customWidth="1"/>
    <col min="1537" max="1538" width="4" style="338" customWidth="1"/>
    <col min="1539" max="1539" width="5.28515625" style="338" customWidth="1"/>
    <col min="1540" max="1541" width="4" style="338" customWidth="1"/>
    <col min="1542" max="1542" width="5" style="338" customWidth="1"/>
    <col min="1543" max="1543" width="4.28515625" style="338" customWidth="1"/>
    <col min="1544" max="1544" width="4" style="338" customWidth="1"/>
    <col min="1545" max="1545" width="3.85546875" style="338" customWidth="1"/>
    <col min="1546" max="1546" width="5.7109375" style="338" customWidth="1"/>
    <col min="1547" max="1547" width="5.140625" style="338" customWidth="1"/>
    <col min="1548" max="1548" width="5.7109375" style="338" customWidth="1"/>
    <col min="1549" max="1549" width="4.42578125" style="338" customWidth="1"/>
    <col min="1550" max="1551" width="4" style="338" customWidth="1"/>
    <col min="1552" max="1552" width="7.85546875" style="338" customWidth="1"/>
    <col min="1553" max="1553" width="5.7109375" style="338" customWidth="1"/>
    <col min="1554" max="1554" width="5.42578125" style="338" customWidth="1"/>
    <col min="1555" max="1555" width="4.42578125" style="338" customWidth="1"/>
    <col min="1556" max="1556" width="6.5703125" style="338" customWidth="1"/>
    <col min="1557" max="1557" width="10.28515625" style="338" customWidth="1"/>
    <col min="1558" max="1558" width="4.7109375" style="338" customWidth="1"/>
    <col min="1559" max="1559" width="5.28515625" style="338" customWidth="1"/>
    <col min="1560" max="1560" width="4.42578125" style="338" customWidth="1"/>
    <col min="1561" max="1562" width="4" style="338" customWidth="1"/>
    <col min="1563" max="1563" width="5.85546875" style="338" customWidth="1"/>
    <col min="1564" max="1564" width="4" style="338" customWidth="1"/>
    <col min="1565" max="1565" width="7.42578125" style="338" customWidth="1"/>
    <col min="1566" max="1566" width="5.28515625" style="338" customWidth="1"/>
    <col min="1567" max="1567" width="10.85546875" style="338" customWidth="1"/>
    <col min="1568" max="1569" width="10.28515625" style="338" customWidth="1"/>
    <col min="1570" max="1570" width="9.140625" style="338" customWidth="1"/>
    <col min="1571" max="1571" width="8" style="338" customWidth="1"/>
    <col min="1572" max="1779" width="9.140625" style="338" customWidth="1"/>
    <col min="1780" max="1780" width="4.140625" style="338" customWidth="1"/>
    <col min="1781" max="1781" width="23.140625" style="338" customWidth="1"/>
    <col min="1782" max="1782" width="4" style="338"/>
    <col min="1783" max="1783" width="4.140625" style="338" customWidth="1"/>
    <col min="1784" max="1784" width="23.140625" style="338" customWidth="1"/>
    <col min="1785" max="1785" width="4" style="338" customWidth="1"/>
    <col min="1786" max="1786" width="3.7109375" style="338" customWidth="1"/>
    <col min="1787" max="1787" width="4" style="338" customWidth="1"/>
    <col min="1788" max="1788" width="7.85546875" style="338" customWidth="1"/>
    <col min="1789" max="1789" width="4.5703125" style="338" customWidth="1"/>
    <col min="1790" max="1790" width="4.140625" style="338" customWidth="1"/>
    <col min="1791" max="1792" width="3.85546875" style="338" customWidth="1"/>
    <col min="1793" max="1794" width="4" style="338" customWidth="1"/>
    <col min="1795" max="1795" width="5.28515625" style="338" customWidth="1"/>
    <col min="1796" max="1797" width="4" style="338" customWidth="1"/>
    <col min="1798" max="1798" width="5" style="338" customWidth="1"/>
    <col min="1799" max="1799" width="4.28515625" style="338" customWidth="1"/>
    <col min="1800" max="1800" width="4" style="338" customWidth="1"/>
    <col min="1801" max="1801" width="3.85546875" style="338" customWidth="1"/>
    <col min="1802" max="1802" width="5.7109375" style="338" customWidth="1"/>
    <col min="1803" max="1803" width="5.140625" style="338" customWidth="1"/>
    <col min="1804" max="1804" width="5.7109375" style="338" customWidth="1"/>
    <col min="1805" max="1805" width="4.42578125" style="338" customWidth="1"/>
    <col min="1806" max="1807" width="4" style="338" customWidth="1"/>
    <col min="1808" max="1808" width="7.85546875" style="338" customWidth="1"/>
    <col min="1809" max="1809" width="5.7109375" style="338" customWidth="1"/>
    <col min="1810" max="1810" width="5.42578125" style="338" customWidth="1"/>
    <col min="1811" max="1811" width="4.42578125" style="338" customWidth="1"/>
    <col min="1812" max="1812" width="6.5703125" style="338" customWidth="1"/>
    <col min="1813" max="1813" width="10.28515625" style="338" customWidth="1"/>
    <col min="1814" max="1814" width="4.7109375" style="338" customWidth="1"/>
    <col min="1815" max="1815" width="5.28515625" style="338" customWidth="1"/>
    <col min="1816" max="1816" width="4.42578125" style="338" customWidth="1"/>
    <col min="1817" max="1818" width="4" style="338" customWidth="1"/>
    <col min="1819" max="1819" width="5.85546875" style="338" customWidth="1"/>
    <col min="1820" max="1820" width="4" style="338" customWidth="1"/>
    <col min="1821" max="1821" width="7.42578125" style="338" customWidth="1"/>
    <col min="1822" max="1822" width="5.28515625" style="338" customWidth="1"/>
    <col min="1823" max="1823" width="10.85546875" style="338" customWidth="1"/>
    <col min="1824" max="1825" width="10.28515625" style="338" customWidth="1"/>
    <col min="1826" max="1826" width="9.140625" style="338" customWidth="1"/>
    <col min="1827" max="1827" width="8" style="338" customWidth="1"/>
    <col min="1828" max="2035" width="9.140625" style="338" customWidth="1"/>
    <col min="2036" max="2036" width="4.140625" style="338" customWidth="1"/>
    <col min="2037" max="2037" width="23.140625" style="338" customWidth="1"/>
    <col min="2038" max="2038" width="4" style="338"/>
    <col min="2039" max="2039" width="4.140625" style="338" customWidth="1"/>
    <col min="2040" max="2040" width="23.140625" style="338" customWidth="1"/>
    <col min="2041" max="2041" width="4" style="338" customWidth="1"/>
    <col min="2042" max="2042" width="3.7109375" style="338" customWidth="1"/>
    <col min="2043" max="2043" width="4" style="338" customWidth="1"/>
    <col min="2044" max="2044" width="7.85546875" style="338" customWidth="1"/>
    <col min="2045" max="2045" width="4.5703125" style="338" customWidth="1"/>
    <col min="2046" max="2046" width="4.140625" style="338" customWidth="1"/>
    <col min="2047" max="2048" width="3.85546875" style="338" customWidth="1"/>
    <col min="2049" max="2050" width="4" style="338" customWidth="1"/>
    <col min="2051" max="2051" width="5.28515625" style="338" customWidth="1"/>
    <col min="2052" max="2053" width="4" style="338" customWidth="1"/>
    <col min="2054" max="2054" width="5" style="338" customWidth="1"/>
    <col min="2055" max="2055" width="4.28515625" style="338" customWidth="1"/>
    <col min="2056" max="2056" width="4" style="338" customWidth="1"/>
    <col min="2057" max="2057" width="3.85546875" style="338" customWidth="1"/>
    <col min="2058" max="2058" width="5.7109375" style="338" customWidth="1"/>
    <col min="2059" max="2059" width="5.140625" style="338" customWidth="1"/>
    <col min="2060" max="2060" width="5.7109375" style="338" customWidth="1"/>
    <col min="2061" max="2061" width="4.42578125" style="338" customWidth="1"/>
    <col min="2062" max="2063" width="4" style="338" customWidth="1"/>
    <col min="2064" max="2064" width="7.85546875" style="338" customWidth="1"/>
    <col min="2065" max="2065" width="5.7109375" style="338" customWidth="1"/>
    <col min="2066" max="2066" width="5.42578125" style="338" customWidth="1"/>
    <col min="2067" max="2067" width="4.42578125" style="338" customWidth="1"/>
    <col min="2068" max="2068" width="6.5703125" style="338" customWidth="1"/>
    <col min="2069" max="2069" width="10.28515625" style="338" customWidth="1"/>
    <col min="2070" max="2070" width="4.7109375" style="338" customWidth="1"/>
    <col min="2071" max="2071" width="5.28515625" style="338" customWidth="1"/>
    <col min="2072" max="2072" width="4.42578125" style="338" customWidth="1"/>
    <col min="2073" max="2074" width="4" style="338" customWidth="1"/>
    <col min="2075" max="2075" width="5.85546875" style="338" customWidth="1"/>
    <col min="2076" max="2076" width="4" style="338" customWidth="1"/>
    <col min="2077" max="2077" width="7.42578125" style="338" customWidth="1"/>
    <col min="2078" max="2078" width="5.28515625" style="338" customWidth="1"/>
    <col min="2079" max="2079" width="10.85546875" style="338" customWidth="1"/>
    <col min="2080" max="2081" width="10.28515625" style="338" customWidth="1"/>
    <col min="2082" max="2082" width="9.140625" style="338" customWidth="1"/>
    <col min="2083" max="2083" width="8" style="338" customWidth="1"/>
    <col min="2084" max="2291" width="9.140625" style="338" customWidth="1"/>
    <col min="2292" max="2292" width="4.140625" style="338" customWidth="1"/>
    <col min="2293" max="2293" width="23.140625" style="338" customWidth="1"/>
    <col min="2294" max="2294" width="4" style="338"/>
    <col min="2295" max="2295" width="4.140625" style="338" customWidth="1"/>
    <col min="2296" max="2296" width="23.140625" style="338" customWidth="1"/>
    <col min="2297" max="2297" width="4" style="338" customWidth="1"/>
    <col min="2298" max="2298" width="3.7109375" style="338" customWidth="1"/>
    <col min="2299" max="2299" width="4" style="338" customWidth="1"/>
    <col min="2300" max="2300" width="7.85546875" style="338" customWidth="1"/>
    <col min="2301" max="2301" width="4.5703125" style="338" customWidth="1"/>
    <col min="2302" max="2302" width="4.140625" style="338" customWidth="1"/>
    <col min="2303" max="2304" width="3.85546875" style="338" customWidth="1"/>
    <col min="2305" max="2306" width="4" style="338" customWidth="1"/>
    <col min="2307" max="2307" width="5.28515625" style="338" customWidth="1"/>
    <col min="2308" max="2309" width="4" style="338" customWidth="1"/>
    <col min="2310" max="2310" width="5" style="338" customWidth="1"/>
    <col min="2311" max="2311" width="4.28515625" style="338" customWidth="1"/>
    <col min="2312" max="2312" width="4" style="338" customWidth="1"/>
    <col min="2313" max="2313" width="3.85546875" style="338" customWidth="1"/>
    <col min="2314" max="2314" width="5.7109375" style="338" customWidth="1"/>
    <col min="2315" max="2315" width="5.140625" style="338" customWidth="1"/>
    <col min="2316" max="2316" width="5.7109375" style="338" customWidth="1"/>
    <col min="2317" max="2317" width="4.42578125" style="338" customWidth="1"/>
    <col min="2318" max="2319" width="4" style="338" customWidth="1"/>
    <col min="2320" max="2320" width="7.85546875" style="338" customWidth="1"/>
    <col min="2321" max="2321" width="5.7109375" style="338" customWidth="1"/>
    <col min="2322" max="2322" width="5.42578125" style="338" customWidth="1"/>
    <col min="2323" max="2323" width="4.42578125" style="338" customWidth="1"/>
    <col min="2324" max="2324" width="6.5703125" style="338" customWidth="1"/>
    <col min="2325" max="2325" width="10.28515625" style="338" customWidth="1"/>
    <col min="2326" max="2326" width="4.7109375" style="338" customWidth="1"/>
    <col min="2327" max="2327" width="5.28515625" style="338" customWidth="1"/>
    <col min="2328" max="2328" width="4.42578125" style="338" customWidth="1"/>
    <col min="2329" max="2330" width="4" style="338" customWidth="1"/>
    <col min="2331" max="2331" width="5.85546875" style="338" customWidth="1"/>
    <col min="2332" max="2332" width="4" style="338" customWidth="1"/>
    <col min="2333" max="2333" width="7.42578125" style="338" customWidth="1"/>
    <col min="2334" max="2334" width="5.28515625" style="338" customWidth="1"/>
    <col min="2335" max="2335" width="10.85546875" style="338" customWidth="1"/>
    <col min="2336" max="2337" width="10.28515625" style="338" customWidth="1"/>
    <col min="2338" max="2338" width="9.140625" style="338" customWidth="1"/>
    <col min="2339" max="2339" width="8" style="338" customWidth="1"/>
    <col min="2340" max="2547" width="9.140625" style="338" customWidth="1"/>
    <col min="2548" max="2548" width="4.140625" style="338" customWidth="1"/>
    <col min="2549" max="2549" width="23.140625" style="338" customWidth="1"/>
    <col min="2550" max="2550" width="4" style="338"/>
    <col min="2551" max="2551" width="4.140625" style="338" customWidth="1"/>
    <col min="2552" max="2552" width="23.140625" style="338" customWidth="1"/>
    <col min="2553" max="2553" width="4" style="338" customWidth="1"/>
    <col min="2554" max="2554" width="3.7109375" style="338" customWidth="1"/>
    <col min="2555" max="2555" width="4" style="338" customWidth="1"/>
    <col min="2556" max="2556" width="7.85546875" style="338" customWidth="1"/>
    <col min="2557" max="2557" width="4.5703125" style="338" customWidth="1"/>
    <col min="2558" max="2558" width="4.140625" style="338" customWidth="1"/>
    <col min="2559" max="2560" width="3.85546875" style="338" customWidth="1"/>
    <col min="2561" max="2562" width="4" style="338" customWidth="1"/>
    <col min="2563" max="2563" width="5.28515625" style="338" customWidth="1"/>
    <col min="2564" max="2565" width="4" style="338" customWidth="1"/>
    <col min="2566" max="2566" width="5" style="338" customWidth="1"/>
    <col min="2567" max="2567" width="4.28515625" style="338" customWidth="1"/>
    <col min="2568" max="2568" width="4" style="338" customWidth="1"/>
    <col min="2569" max="2569" width="3.85546875" style="338" customWidth="1"/>
    <col min="2570" max="2570" width="5.7109375" style="338" customWidth="1"/>
    <col min="2571" max="2571" width="5.140625" style="338" customWidth="1"/>
    <col min="2572" max="2572" width="5.7109375" style="338" customWidth="1"/>
    <col min="2573" max="2573" width="4.42578125" style="338" customWidth="1"/>
    <col min="2574" max="2575" width="4" style="338" customWidth="1"/>
    <col min="2576" max="2576" width="7.85546875" style="338" customWidth="1"/>
    <col min="2577" max="2577" width="5.7109375" style="338" customWidth="1"/>
    <col min="2578" max="2578" width="5.42578125" style="338" customWidth="1"/>
    <col min="2579" max="2579" width="4.42578125" style="338" customWidth="1"/>
    <col min="2580" max="2580" width="6.5703125" style="338" customWidth="1"/>
    <col min="2581" max="2581" width="10.28515625" style="338" customWidth="1"/>
    <col min="2582" max="2582" width="4.7109375" style="338" customWidth="1"/>
    <col min="2583" max="2583" width="5.28515625" style="338" customWidth="1"/>
    <col min="2584" max="2584" width="4.42578125" style="338" customWidth="1"/>
    <col min="2585" max="2586" width="4" style="338" customWidth="1"/>
    <col min="2587" max="2587" width="5.85546875" style="338" customWidth="1"/>
    <col min="2588" max="2588" width="4" style="338" customWidth="1"/>
    <col min="2589" max="2589" width="7.42578125" style="338" customWidth="1"/>
    <col min="2590" max="2590" width="5.28515625" style="338" customWidth="1"/>
    <col min="2591" max="2591" width="10.85546875" style="338" customWidth="1"/>
    <col min="2592" max="2593" width="10.28515625" style="338" customWidth="1"/>
    <col min="2594" max="2594" width="9.140625" style="338" customWidth="1"/>
    <col min="2595" max="2595" width="8" style="338" customWidth="1"/>
    <col min="2596" max="2803" width="9.140625" style="338" customWidth="1"/>
    <col min="2804" max="2804" width="4.140625" style="338" customWidth="1"/>
    <col min="2805" max="2805" width="23.140625" style="338" customWidth="1"/>
    <col min="2806" max="2806" width="4" style="338"/>
    <col min="2807" max="2807" width="4.140625" style="338" customWidth="1"/>
    <col min="2808" max="2808" width="23.140625" style="338" customWidth="1"/>
    <col min="2809" max="2809" width="4" style="338" customWidth="1"/>
    <col min="2810" max="2810" width="3.7109375" style="338" customWidth="1"/>
    <col min="2811" max="2811" width="4" style="338" customWidth="1"/>
    <col min="2812" max="2812" width="7.85546875" style="338" customWidth="1"/>
    <col min="2813" max="2813" width="4.5703125" style="338" customWidth="1"/>
    <col min="2814" max="2814" width="4.140625" style="338" customWidth="1"/>
    <col min="2815" max="2816" width="3.85546875" style="338" customWidth="1"/>
    <col min="2817" max="2818" width="4" style="338" customWidth="1"/>
    <col min="2819" max="2819" width="5.28515625" style="338" customWidth="1"/>
    <col min="2820" max="2821" width="4" style="338" customWidth="1"/>
    <col min="2822" max="2822" width="5" style="338" customWidth="1"/>
    <col min="2823" max="2823" width="4.28515625" style="338" customWidth="1"/>
    <col min="2824" max="2824" width="4" style="338" customWidth="1"/>
    <col min="2825" max="2825" width="3.85546875" style="338" customWidth="1"/>
    <col min="2826" max="2826" width="5.7109375" style="338" customWidth="1"/>
    <col min="2827" max="2827" width="5.140625" style="338" customWidth="1"/>
    <col min="2828" max="2828" width="5.7109375" style="338" customWidth="1"/>
    <col min="2829" max="2829" width="4.42578125" style="338" customWidth="1"/>
    <col min="2830" max="2831" width="4" style="338" customWidth="1"/>
    <col min="2832" max="2832" width="7.85546875" style="338" customWidth="1"/>
    <col min="2833" max="2833" width="5.7109375" style="338" customWidth="1"/>
    <col min="2834" max="2834" width="5.42578125" style="338" customWidth="1"/>
    <col min="2835" max="2835" width="4.42578125" style="338" customWidth="1"/>
    <col min="2836" max="2836" width="6.5703125" style="338" customWidth="1"/>
    <col min="2837" max="2837" width="10.28515625" style="338" customWidth="1"/>
    <col min="2838" max="2838" width="4.7109375" style="338" customWidth="1"/>
    <col min="2839" max="2839" width="5.28515625" style="338" customWidth="1"/>
    <col min="2840" max="2840" width="4.42578125" style="338" customWidth="1"/>
    <col min="2841" max="2842" width="4" style="338" customWidth="1"/>
    <col min="2843" max="2843" width="5.85546875" style="338" customWidth="1"/>
    <col min="2844" max="2844" width="4" style="338" customWidth="1"/>
    <col min="2845" max="2845" width="7.42578125" style="338" customWidth="1"/>
    <col min="2846" max="2846" width="5.28515625" style="338" customWidth="1"/>
    <col min="2847" max="2847" width="10.85546875" style="338" customWidth="1"/>
    <col min="2848" max="2849" width="10.28515625" style="338" customWidth="1"/>
    <col min="2850" max="2850" width="9.140625" style="338" customWidth="1"/>
    <col min="2851" max="2851" width="8" style="338" customWidth="1"/>
    <col min="2852" max="3059" width="9.140625" style="338" customWidth="1"/>
    <col min="3060" max="3060" width="4.140625" style="338" customWidth="1"/>
    <col min="3061" max="3061" width="23.140625" style="338" customWidth="1"/>
    <col min="3062" max="3062" width="4" style="338"/>
    <col min="3063" max="3063" width="4.140625" style="338" customWidth="1"/>
    <col min="3064" max="3064" width="23.140625" style="338" customWidth="1"/>
    <col min="3065" max="3065" width="4" style="338" customWidth="1"/>
    <col min="3066" max="3066" width="3.7109375" style="338" customWidth="1"/>
    <col min="3067" max="3067" width="4" style="338" customWidth="1"/>
    <col min="3068" max="3068" width="7.85546875" style="338" customWidth="1"/>
    <col min="3069" max="3069" width="4.5703125" style="338" customWidth="1"/>
    <col min="3070" max="3070" width="4.140625" style="338" customWidth="1"/>
    <col min="3071" max="3072" width="3.85546875" style="338" customWidth="1"/>
    <col min="3073" max="3074" width="4" style="338" customWidth="1"/>
    <col min="3075" max="3075" width="5.28515625" style="338" customWidth="1"/>
    <col min="3076" max="3077" width="4" style="338" customWidth="1"/>
    <col min="3078" max="3078" width="5" style="338" customWidth="1"/>
    <col min="3079" max="3079" width="4.28515625" style="338" customWidth="1"/>
    <col min="3080" max="3080" width="4" style="338" customWidth="1"/>
    <col min="3081" max="3081" width="3.85546875" style="338" customWidth="1"/>
    <col min="3082" max="3082" width="5.7109375" style="338" customWidth="1"/>
    <col min="3083" max="3083" width="5.140625" style="338" customWidth="1"/>
    <col min="3084" max="3084" width="5.7109375" style="338" customWidth="1"/>
    <col min="3085" max="3085" width="4.42578125" style="338" customWidth="1"/>
    <col min="3086" max="3087" width="4" style="338" customWidth="1"/>
    <col min="3088" max="3088" width="7.85546875" style="338" customWidth="1"/>
    <col min="3089" max="3089" width="5.7109375" style="338" customWidth="1"/>
    <col min="3090" max="3090" width="5.42578125" style="338" customWidth="1"/>
    <col min="3091" max="3091" width="4.42578125" style="338" customWidth="1"/>
    <col min="3092" max="3092" width="6.5703125" style="338" customWidth="1"/>
    <col min="3093" max="3093" width="10.28515625" style="338" customWidth="1"/>
    <col min="3094" max="3094" width="4.7109375" style="338" customWidth="1"/>
    <col min="3095" max="3095" width="5.28515625" style="338" customWidth="1"/>
    <col min="3096" max="3096" width="4.42578125" style="338" customWidth="1"/>
    <col min="3097" max="3098" width="4" style="338" customWidth="1"/>
    <col min="3099" max="3099" width="5.85546875" style="338" customWidth="1"/>
    <col min="3100" max="3100" width="4" style="338" customWidth="1"/>
    <col min="3101" max="3101" width="7.42578125" style="338" customWidth="1"/>
    <col min="3102" max="3102" width="5.28515625" style="338" customWidth="1"/>
    <col min="3103" max="3103" width="10.85546875" style="338" customWidth="1"/>
    <col min="3104" max="3105" width="10.28515625" style="338" customWidth="1"/>
    <col min="3106" max="3106" width="9.140625" style="338" customWidth="1"/>
    <col min="3107" max="3107" width="8" style="338" customWidth="1"/>
    <col min="3108" max="3315" width="9.140625" style="338" customWidth="1"/>
    <col min="3316" max="3316" width="4.140625" style="338" customWidth="1"/>
    <col min="3317" max="3317" width="23.140625" style="338" customWidth="1"/>
    <col min="3318" max="3318" width="4" style="338"/>
    <col min="3319" max="3319" width="4.140625" style="338" customWidth="1"/>
    <col min="3320" max="3320" width="23.140625" style="338" customWidth="1"/>
    <col min="3321" max="3321" width="4" style="338" customWidth="1"/>
    <col min="3322" max="3322" width="3.7109375" style="338" customWidth="1"/>
    <col min="3323" max="3323" width="4" style="338" customWidth="1"/>
    <col min="3324" max="3324" width="7.85546875" style="338" customWidth="1"/>
    <col min="3325" max="3325" width="4.5703125" style="338" customWidth="1"/>
    <col min="3326" max="3326" width="4.140625" style="338" customWidth="1"/>
    <col min="3327" max="3328" width="3.85546875" style="338" customWidth="1"/>
    <col min="3329" max="3330" width="4" style="338" customWidth="1"/>
    <col min="3331" max="3331" width="5.28515625" style="338" customWidth="1"/>
    <col min="3332" max="3333" width="4" style="338" customWidth="1"/>
    <col min="3334" max="3334" width="5" style="338" customWidth="1"/>
    <col min="3335" max="3335" width="4.28515625" style="338" customWidth="1"/>
    <col min="3336" max="3336" width="4" style="338" customWidth="1"/>
    <col min="3337" max="3337" width="3.85546875" style="338" customWidth="1"/>
    <col min="3338" max="3338" width="5.7109375" style="338" customWidth="1"/>
    <col min="3339" max="3339" width="5.140625" style="338" customWidth="1"/>
    <col min="3340" max="3340" width="5.7109375" style="338" customWidth="1"/>
    <col min="3341" max="3341" width="4.42578125" style="338" customWidth="1"/>
    <col min="3342" max="3343" width="4" style="338" customWidth="1"/>
    <col min="3344" max="3344" width="7.85546875" style="338" customWidth="1"/>
    <col min="3345" max="3345" width="5.7109375" style="338" customWidth="1"/>
    <col min="3346" max="3346" width="5.42578125" style="338" customWidth="1"/>
    <col min="3347" max="3347" width="4.42578125" style="338" customWidth="1"/>
    <col min="3348" max="3348" width="6.5703125" style="338" customWidth="1"/>
    <col min="3349" max="3349" width="10.28515625" style="338" customWidth="1"/>
    <col min="3350" max="3350" width="4.7109375" style="338" customWidth="1"/>
    <col min="3351" max="3351" width="5.28515625" style="338" customWidth="1"/>
    <col min="3352" max="3352" width="4.42578125" style="338" customWidth="1"/>
    <col min="3353" max="3354" width="4" style="338" customWidth="1"/>
    <col min="3355" max="3355" width="5.85546875" style="338" customWidth="1"/>
    <col min="3356" max="3356" width="4" style="338" customWidth="1"/>
    <col min="3357" max="3357" width="7.42578125" style="338" customWidth="1"/>
    <col min="3358" max="3358" width="5.28515625" style="338" customWidth="1"/>
    <col min="3359" max="3359" width="10.85546875" style="338" customWidth="1"/>
    <col min="3360" max="3361" width="10.28515625" style="338" customWidth="1"/>
    <col min="3362" max="3362" width="9.140625" style="338" customWidth="1"/>
    <col min="3363" max="3363" width="8" style="338" customWidth="1"/>
    <col min="3364" max="3571" width="9.140625" style="338" customWidth="1"/>
    <col min="3572" max="3572" width="4.140625" style="338" customWidth="1"/>
    <col min="3573" max="3573" width="23.140625" style="338" customWidth="1"/>
    <col min="3574" max="3574" width="4" style="338"/>
    <col min="3575" max="3575" width="4.140625" style="338" customWidth="1"/>
    <col min="3576" max="3576" width="23.140625" style="338" customWidth="1"/>
    <col min="3577" max="3577" width="4" style="338" customWidth="1"/>
    <col min="3578" max="3578" width="3.7109375" style="338" customWidth="1"/>
    <col min="3579" max="3579" width="4" style="338" customWidth="1"/>
    <col min="3580" max="3580" width="7.85546875" style="338" customWidth="1"/>
    <col min="3581" max="3581" width="4.5703125" style="338" customWidth="1"/>
    <col min="3582" max="3582" width="4.140625" style="338" customWidth="1"/>
    <col min="3583" max="3584" width="3.85546875" style="338" customWidth="1"/>
    <col min="3585" max="3586" width="4" style="338" customWidth="1"/>
    <col min="3587" max="3587" width="5.28515625" style="338" customWidth="1"/>
    <col min="3588" max="3589" width="4" style="338" customWidth="1"/>
    <col min="3590" max="3590" width="5" style="338" customWidth="1"/>
    <col min="3591" max="3591" width="4.28515625" style="338" customWidth="1"/>
    <col min="3592" max="3592" width="4" style="338" customWidth="1"/>
    <col min="3593" max="3593" width="3.85546875" style="338" customWidth="1"/>
    <col min="3594" max="3594" width="5.7109375" style="338" customWidth="1"/>
    <col min="3595" max="3595" width="5.140625" style="338" customWidth="1"/>
    <col min="3596" max="3596" width="5.7109375" style="338" customWidth="1"/>
    <col min="3597" max="3597" width="4.42578125" style="338" customWidth="1"/>
    <col min="3598" max="3599" width="4" style="338" customWidth="1"/>
    <col min="3600" max="3600" width="7.85546875" style="338" customWidth="1"/>
    <col min="3601" max="3601" width="5.7109375" style="338" customWidth="1"/>
    <col min="3602" max="3602" width="5.42578125" style="338" customWidth="1"/>
    <col min="3603" max="3603" width="4.42578125" style="338" customWidth="1"/>
    <col min="3604" max="3604" width="6.5703125" style="338" customWidth="1"/>
    <col min="3605" max="3605" width="10.28515625" style="338" customWidth="1"/>
    <col min="3606" max="3606" width="4.7109375" style="338" customWidth="1"/>
    <col min="3607" max="3607" width="5.28515625" style="338" customWidth="1"/>
    <col min="3608" max="3608" width="4.42578125" style="338" customWidth="1"/>
    <col min="3609" max="3610" width="4" style="338" customWidth="1"/>
    <col min="3611" max="3611" width="5.85546875" style="338" customWidth="1"/>
    <col min="3612" max="3612" width="4" style="338" customWidth="1"/>
    <col min="3613" max="3613" width="7.42578125" style="338" customWidth="1"/>
    <col min="3614" max="3614" width="5.28515625" style="338" customWidth="1"/>
    <col min="3615" max="3615" width="10.85546875" style="338" customWidth="1"/>
    <col min="3616" max="3617" width="10.28515625" style="338" customWidth="1"/>
    <col min="3618" max="3618" width="9.140625" style="338" customWidth="1"/>
    <col min="3619" max="3619" width="8" style="338" customWidth="1"/>
    <col min="3620" max="3827" width="9.140625" style="338" customWidth="1"/>
    <col min="3828" max="3828" width="4.140625" style="338" customWidth="1"/>
    <col min="3829" max="3829" width="23.140625" style="338" customWidth="1"/>
    <col min="3830" max="3830" width="4" style="338"/>
    <col min="3831" max="3831" width="4.140625" style="338" customWidth="1"/>
    <col min="3832" max="3832" width="23.140625" style="338" customWidth="1"/>
    <col min="3833" max="3833" width="4" style="338" customWidth="1"/>
    <col min="3834" max="3834" width="3.7109375" style="338" customWidth="1"/>
    <col min="3835" max="3835" width="4" style="338" customWidth="1"/>
    <col min="3836" max="3836" width="7.85546875" style="338" customWidth="1"/>
    <col min="3837" max="3837" width="4.5703125" style="338" customWidth="1"/>
    <col min="3838" max="3838" width="4.140625" style="338" customWidth="1"/>
    <col min="3839" max="3840" width="3.85546875" style="338" customWidth="1"/>
    <col min="3841" max="3842" width="4" style="338" customWidth="1"/>
    <col min="3843" max="3843" width="5.28515625" style="338" customWidth="1"/>
    <col min="3844" max="3845" width="4" style="338" customWidth="1"/>
    <col min="3846" max="3846" width="5" style="338" customWidth="1"/>
    <col min="3847" max="3847" width="4.28515625" style="338" customWidth="1"/>
    <col min="3848" max="3848" width="4" style="338" customWidth="1"/>
    <col min="3849" max="3849" width="3.85546875" style="338" customWidth="1"/>
    <col min="3850" max="3850" width="5.7109375" style="338" customWidth="1"/>
    <col min="3851" max="3851" width="5.140625" style="338" customWidth="1"/>
    <col min="3852" max="3852" width="5.7109375" style="338" customWidth="1"/>
    <col min="3853" max="3853" width="4.42578125" style="338" customWidth="1"/>
    <col min="3854" max="3855" width="4" style="338" customWidth="1"/>
    <col min="3856" max="3856" width="7.85546875" style="338" customWidth="1"/>
    <col min="3857" max="3857" width="5.7109375" style="338" customWidth="1"/>
    <col min="3858" max="3858" width="5.42578125" style="338" customWidth="1"/>
    <col min="3859" max="3859" width="4.42578125" style="338" customWidth="1"/>
    <col min="3860" max="3860" width="6.5703125" style="338" customWidth="1"/>
    <col min="3861" max="3861" width="10.28515625" style="338" customWidth="1"/>
    <col min="3862" max="3862" width="4.7109375" style="338" customWidth="1"/>
    <col min="3863" max="3863" width="5.28515625" style="338" customWidth="1"/>
    <col min="3864" max="3864" width="4.42578125" style="338" customWidth="1"/>
    <col min="3865" max="3866" width="4" style="338" customWidth="1"/>
    <col min="3867" max="3867" width="5.85546875" style="338" customWidth="1"/>
    <col min="3868" max="3868" width="4" style="338" customWidth="1"/>
    <col min="3869" max="3869" width="7.42578125" style="338" customWidth="1"/>
    <col min="3870" max="3870" width="5.28515625" style="338" customWidth="1"/>
    <col min="3871" max="3871" width="10.85546875" style="338" customWidth="1"/>
    <col min="3872" max="3873" width="10.28515625" style="338" customWidth="1"/>
    <col min="3874" max="3874" width="9.140625" style="338" customWidth="1"/>
    <col min="3875" max="3875" width="8" style="338" customWidth="1"/>
    <col min="3876" max="4083" width="9.140625" style="338" customWidth="1"/>
    <col min="4084" max="4084" width="4.140625" style="338" customWidth="1"/>
    <col min="4085" max="4085" width="23.140625" style="338" customWidth="1"/>
    <col min="4086" max="4086" width="4" style="338"/>
    <col min="4087" max="4087" width="4.140625" style="338" customWidth="1"/>
    <col min="4088" max="4088" width="23.140625" style="338" customWidth="1"/>
    <col min="4089" max="4089" width="4" style="338" customWidth="1"/>
    <col min="4090" max="4090" width="3.7109375" style="338" customWidth="1"/>
    <col min="4091" max="4091" width="4" style="338" customWidth="1"/>
    <col min="4092" max="4092" width="7.85546875" style="338" customWidth="1"/>
    <col min="4093" max="4093" width="4.5703125" style="338" customWidth="1"/>
    <col min="4094" max="4094" width="4.140625" style="338" customWidth="1"/>
    <col min="4095" max="4096" width="3.85546875" style="338" customWidth="1"/>
    <col min="4097" max="4098" width="4" style="338" customWidth="1"/>
    <col min="4099" max="4099" width="5.28515625" style="338" customWidth="1"/>
    <col min="4100" max="4101" width="4" style="338" customWidth="1"/>
    <col min="4102" max="4102" width="5" style="338" customWidth="1"/>
    <col min="4103" max="4103" width="4.28515625" style="338" customWidth="1"/>
    <col min="4104" max="4104" width="4" style="338" customWidth="1"/>
    <col min="4105" max="4105" width="3.85546875" style="338" customWidth="1"/>
    <col min="4106" max="4106" width="5.7109375" style="338" customWidth="1"/>
    <col min="4107" max="4107" width="5.140625" style="338" customWidth="1"/>
    <col min="4108" max="4108" width="5.7109375" style="338" customWidth="1"/>
    <col min="4109" max="4109" width="4.42578125" style="338" customWidth="1"/>
    <col min="4110" max="4111" width="4" style="338" customWidth="1"/>
    <col min="4112" max="4112" width="7.85546875" style="338" customWidth="1"/>
    <col min="4113" max="4113" width="5.7109375" style="338" customWidth="1"/>
    <col min="4114" max="4114" width="5.42578125" style="338" customWidth="1"/>
    <col min="4115" max="4115" width="4.42578125" style="338" customWidth="1"/>
    <col min="4116" max="4116" width="6.5703125" style="338" customWidth="1"/>
    <col min="4117" max="4117" width="10.28515625" style="338" customWidth="1"/>
    <col min="4118" max="4118" width="4.7109375" style="338" customWidth="1"/>
    <col min="4119" max="4119" width="5.28515625" style="338" customWidth="1"/>
    <col min="4120" max="4120" width="4.42578125" style="338" customWidth="1"/>
    <col min="4121" max="4122" width="4" style="338" customWidth="1"/>
    <col min="4123" max="4123" width="5.85546875" style="338" customWidth="1"/>
    <col min="4124" max="4124" width="4" style="338" customWidth="1"/>
    <col min="4125" max="4125" width="7.42578125" style="338" customWidth="1"/>
    <col min="4126" max="4126" width="5.28515625" style="338" customWidth="1"/>
    <col min="4127" max="4127" width="10.85546875" style="338" customWidth="1"/>
    <col min="4128" max="4129" width="10.28515625" style="338" customWidth="1"/>
    <col min="4130" max="4130" width="9.140625" style="338" customWidth="1"/>
    <col min="4131" max="4131" width="8" style="338" customWidth="1"/>
    <col min="4132" max="4339" width="9.140625" style="338" customWidth="1"/>
    <col min="4340" max="4340" width="4.140625" style="338" customWidth="1"/>
    <col min="4341" max="4341" width="23.140625" style="338" customWidth="1"/>
    <col min="4342" max="4342" width="4" style="338"/>
    <col min="4343" max="4343" width="4.140625" style="338" customWidth="1"/>
    <col min="4344" max="4344" width="23.140625" style="338" customWidth="1"/>
    <col min="4345" max="4345" width="4" style="338" customWidth="1"/>
    <col min="4346" max="4346" width="3.7109375" style="338" customWidth="1"/>
    <col min="4347" max="4347" width="4" style="338" customWidth="1"/>
    <col min="4348" max="4348" width="7.85546875" style="338" customWidth="1"/>
    <col min="4349" max="4349" width="4.5703125" style="338" customWidth="1"/>
    <col min="4350" max="4350" width="4.140625" style="338" customWidth="1"/>
    <col min="4351" max="4352" width="3.85546875" style="338" customWidth="1"/>
    <col min="4353" max="4354" width="4" style="338" customWidth="1"/>
    <col min="4355" max="4355" width="5.28515625" style="338" customWidth="1"/>
    <col min="4356" max="4357" width="4" style="338" customWidth="1"/>
    <col min="4358" max="4358" width="5" style="338" customWidth="1"/>
    <col min="4359" max="4359" width="4.28515625" style="338" customWidth="1"/>
    <col min="4360" max="4360" width="4" style="338" customWidth="1"/>
    <col min="4361" max="4361" width="3.85546875" style="338" customWidth="1"/>
    <col min="4362" max="4362" width="5.7109375" style="338" customWidth="1"/>
    <col min="4363" max="4363" width="5.140625" style="338" customWidth="1"/>
    <col min="4364" max="4364" width="5.7109375" style="338" customWidth="1"/>
    <col min="4365" max="4365" width="4.42578125" style="338" customWidth="1"/>
    <col min="4366" max="4367" width="4" style="338" customWidth="1"/>
    <col min="4368" max="4368" width="7.85546875" style="338" customWidth="1"/>
    <col min="4369" max="4369" width="5.7109375" style="338" customWidth="1"/>
    <col min="4370" max="4370" width="5.42578125" style="338" customWidth="1"/>
    <col min="4371" max="4371" width="4.42578125" style="338" customWidth="1"/>
    <col min="4372" max="4372" width="6.5703125" style="338" customWidth="1"/>
    <col min="4373" max="4373" width="10.28515625" style="338" customWidth="1"/>
    <col min="4374" max="4374" width="4.7109375" style="338" customWidth="1"/>
    <col min="4375" max="4375" width="5.28515625" style="338" customWidth="1"/>
    <col min="4376" max="4376" width="4.42578125" style="338" customWidth="1"/>
    <col min="4377" max="4378" width="4" style="338" customWidth="1"/>
    <col min="4379" max="4379" width="5.85546875" style="338" customWidth="1"/>
    <col min="4380" max="4380" width="4" style="338" customWidth="1"/>
    <col min="4381" max="4381" width="7.42578125" style="338" customWidth="1"/>
    <col min="4382" max="4382" width="5.28515625" style="338" customWidth="1"/>
    <col min="4383" max="4383" width="10.85546875" style="338" customWidth="1"/>
    <col min="4384" max="4385" width="10.28515625" style="338" customWidth="1"/>
    <col min="4386" max="4386" width="9.140625" style="338" customWidth="1"/>
    <col min="4387" max="4387" width="8" style="338" customWidth="1"/>
    <col min="4388" max="4595" width="9.140625" style="338" customWidth="1"/>
    <col min="4596" max="4596" width="4.140625" style="338" customWidth="1"/>
    <col min="4597" max="4597" width="23.140625" style="338" customWidth="1"/>
    <col min="4598" max="4598" width="4" style="338"/>
    <col min="4599" max="4599" width="4.140625" style="338" customWidth="1"/>
    <col min="4600" max="4600" width="23.140625" style="338" customWidth="1"/>
    <col min="4601" max="4601" width="4" style="338" customWidth="1"/>
    <col min="4602" max="4602" width="3.7109375" style="338" customWidth="1"/>
    <col min="4603" max="4603" width="4" style="338" customWidth="1"/>
    <col min="4604" max="4604" width="7.85546875" style="338" customWidth="1"/>
    <col min="4605" max="4605" width="4.5703125" style="338" customWidth="1"/>
    <col min="4606" max="4606" width="4.140625" style="338" customWidth="1"/>
    <col min="4607" max="4608" width="3.85546875" style="338" customWidth="1"/>
    <col min="4609" max="4610" width="4" style="338" customWidth="1"/>
    <col min="4611" max="4611" width="5.28515625" style="338" customWidth="1"/>
    <col min="4612" max="4613" width="4" style="338" customWidth="1"/>
    <col min="4614" max="4614" width="5" style="338" customWidth="1"/>
    <col min="4615" max="4615" width="4.28515625" style="338" customWidth="1"/>
    <col min="4616" max="4616" width="4" style="338" customWidth="1"/>
    <col min="4617" max="4617" width="3.85546875" style="338" customWidth="1"/>
    <col min="4618" max="4618" width="5.7109375" style="338" customWidth="1"/>
    <col min="4619" max="4619" width="5.140625" style="338" customWidth="1"/>
    <col min="4620" max="4620" width="5.7109375" style="338" customWidth="1"/>
    <col min="4621" max="4621" width="4.42578125" style="338" customWidth="1"/>
    <col min="4622" max="4623" width="4" style="338" customWidth="1"/>
    <col min="4624" max="4624" width="7.85546875" style="338" customWidth="1"/>
    <col min="4625" max="4625" width="5.7109375" style="338" customWidth="1"/>
    <col min="4626" max="4626" width="5.42578125" style="338" customWidth="1"/>
    <col min="4627" max="4627" width="4.42578125" style="338" customWidth="1"/>
    <col min="4628" max="4628" width="6.5703125" style="338" customWidth="1"/>
    <col min="4629" max="4629" width="10.28515625" style="338" customWidth="1"/>
    <col min="4630" max="4630" width="4.7109375" style="338" customWidth="1"/>
    <col min="4631" max="4631" width="5.28515625" style="338" customWidth="1"/>
    <col min="4632" max="4632" width="4.42578125" style="338" customWidth="1"/>
    <col min="4633" max="4634" width="4" style="338" customWidth="1"/>
    <col min="4635" max="4635" width="5.85546875" style="338" customWidth="1"/>
    <col min="4636" max="4636" width="4" style="338" customWidth="1"/>
    <col min="4637" max="4637" width="7.42578125" style="338" customWidth="1"/>
    <col min="4638" max="4638" width="5.28515625" style="338" customWidth="1"/>
    <col min="4639" max="4639" width="10.85546875" style="338" customWidth="1"/>
    <col min="4640" max="4641" width="10.28515625" style="338" customWidth="1"/>
    <col min="4642" max="4642" width="9.140625" style="338" customWidth="1"/>
    <col min="4643" max="4643" width="8" style="338" customWidth="1"/>
    <col min="4644" max="4851" width="9.140625" style="338" customWidth="1"/>
    <col min="4852" max="4852" width="4.140625" style="338" customWidth="1"/>
    <col min="4853" max="4853" width="23.140625" style="338" customWidth="1"/>
    <col min="4854" max="4854" width="4" style="338"/>
    <col min="4855" max="4855" width="4.140625" style="338" customWidth="1"/>
    <col min="4856" max="4856" width="23.140625" style="338" customWidth="1"/>
    <col min="4857" max="4857" width="4" style="338" customWidth="1"/>
    <col min="4858" max="4858" width="3.7109375" style="338" customWidth="1"/>
    <col min="4859" max="4859" width="4" style="338" customWidth="1"/>
    <col min="4860" max="4860" width="7.85546875" style="338" customWidth="1"/>
    <col min="4861" max="4861" width="4.5703125" style="338" customWidth="1"/>
    <col min="4862" max="4862" width="4.140625" style="338" customWidth="1"/>
    <col min="4863" max="4864" width="3.85546875" style="338" customWidth="1"/>
    <col min="4865" max="4866" width="4" style="338" customWidth="1"/>
    <col min="4867" max="4867" width="5.28515625" style="338" customWidth="1"/>
    <col min="4868" max="4869" width="4" style="338" customWidth="1"/>
    <col min="4870" max="4870" width="5" style="338" customWidth="1"/>
    <col min="4871" max="4871" width="4.28515625" style="338" customWidth="1"/>
    <col min="4872" max="4872" width="4" style="338" customWidth="1"/>
    <col min="4873" max="4873" width="3.85546875" style="338" customWidth="1"/>
    <col min="4874" max="4874" width="5.7109375" style="338" customWidth="1"/>
    <col min="4875" max="4875" width="5.140625" style="338" customWidth="1"/>
    <col min="4876" max="4876" width="5.7109375" style="338" customWidth="1"/>
    <col min="4877" max="4877" width="4.42578125" style="338" customWidth="1"/>
    <col min="4878" max="4879" width="4" style="338" customWidth="1"/>
    <col min="4880" max="4880" width="7.85546875" style="338" customWidth="1"/>
    <col min="4881" max="4881" width="5.7109375" style="338" customWidth="1"/>
    <col min="4882" max="4882" width="5.42578125" style="338" customWidth="1"/>
    <col min="4883" max="4883" width="4.42578125" style="338" customWidth="1"/>
    <col min="4884" max="4884" width="6.5703125" style="338" customWidth="1"/>
    <col min="4885" max="4885" width="10.28515625" style="338" customWidth="1"/>
    <col min="4886" max="4886" width="4.7109375" style="338" customWidth="1"/>
    <col min="4887" max="4887" width="5.28515625" style="338" customWidth="1"/>
    <col min="4888" max="4888" width="4.42578125" style="338" customWidth="1"/>
    <col min="4889" max="4890" width="4" style="338" customWidth="1"/>
    <col min="4891" max="4891" width="5.85546875" style="338" customWidth="1"/>
    <col min="4892" max="4892" width="4" style="338" customWidth="1"/>
    <col min="4893" max="4893" width="7.42578125" style="338" customWidth="1"/>
    <col min="4894" max="4894" width="5.28515625" style="338" customWidth="1"/>
    <col min="4895" max="4895" width="10.85546875" style="338" customWidth="1"/>
    <col min="4896" max="4897" width="10.28515625" style="338" customWidth="1"/>
    <col min="4898" max="4898" width="9.140625" style="338" customWidth="1"/>
    <col min="4899" max="4899" width="8" style="338" customWidth="1"/>
    <col min="4900" max="5107" width="9.140625" style="338" customWidth="1"/>
    <col min="5108" max="5108" width="4.140625" style="338" customWidth="1"/>
    <col min="5109" max="5109" width="23.140625" style="338" customWidth="1"/>
    <col min="5110" max="5110" width="4" style="338"/>
    <col min="5111" max="5111" width="4.140625" style="338" customWidth="1"/>
    <col min="5112" max="5112" width="23.140625" style="338" customWidth="1"/>
    <col min="5113" max="5113" width="4" style="338" customWidth="1"/>
    <col min="5114" max="5114" width="3.7109375" style="338" customWidth="1"/>
    <col min="5115" max="5115" width="4" style="338" customWidth="1"/>
    <col min="5116" max="5116" width="7.85546875" style="338" customWidth="1"/>
    <col min="5117" max="5117" width="4.5703125" style="338" customWidth="1"/>
    <col min="5118" max="5118" width="4.140625" style="338" customWidth="1"/>
    <col min="5119" max="5120" width="3.85546875" style="338" customWidth="1"/>
    <col min="5121" max="5122" width="4" style="338" customWidth="1"/>
    <col min="5123" max="5123" width="5.28515625" style="338" customWidth="1"/>
    <col min="5124" max="5125" width="4" style="338" customWidth="1"/>
    <col min="5126" max="5126" width="5" style="338" customWidth="1"/>
    <col min="5127" max="5127" width="4.28515625" style="338" customWidth="1"/>
    <col min="5128" max="5128" width="4" style="338" customWidth="1"/>
    <col min="5129" max="5129" width="3.85546875" style="338" customWidth="1"/>
    <col min="5130" max="5130" width="5.7109375" style="338" customWidth="1"/>
    <col min="5131" max="5131" width="5.140625" style="338" customWidth="1"/>
    <col min="5132" max="5132" width="5.7109375" style="338" customWidth="1"/>
    <col min="5133" max="5133" width="4.42578125" style="338" customWidth="1"/>
    <col min="5134" max="5135" width="4" style="338" customWidth="1"/>
    <col min="5136" max="5136" width="7.85546875" style="338" customWidth="1"/>
    <col min="5137" max="5137" width="5.7109375" style="338" customWidth="1"/>
    <col min="5138" max="5138" width="5.42578125" style="338" customWidth="1"/>
    <col min="5139" max="5139" width="4.42578125" style="338" customWidth="1"/>
    <col min="5140" max="5140" width="6.5703125" style="338" customWidth="1"/>
    <col min="5141" max="5141" width="10.28515625" style="338" customWidth="1"/>
    <col min="5142" max="5142" width="4.7109375" style="338" customWidth="1"/>
    <col min="5143" max="5143" width="5.28515625" style="338" customWidth="1"/>
    <col min="5144" max="5144" width="4.42578125" style="338" customWidth="1"/>
    <col min="5145" max="5146" width="4" style="338" customWidth="1"/>
    <col min="5147" max="5147" width="5.85546875" style="338" customWidth="1"/>
    <col min="5148" max="5148" width="4" style="338" customWidth="1"/>
    <col min="5149" max="5149" width="7.42578125" style="338" customWidth="1"/>
    <col min="5150" max="5150" width="5.28515625" style="338" customWidth="1"/>
    <col min="5151" max="5151" width="10.85546875" style="338" customWidth="1"/>
    <col min="5152" max="5153" width="10.28515625" style="338" customWidth="1"/>
    <col min="5154" max="5154" width="9.140625" style="338" customWidth="1"/>
    <col min="5155" max="5155" width="8" style="338" customWidth="1"/>
    <col min="5156" max="5363" width="9.140625" style="338" customWidth="1"/>
    <col min="5364" max="5364" width="4.140625" style="338" customWidth="1"/>
    <col min="5365" max="5365" width="23.140625" style="338" customWidth="1"/>
    <col min="5366" max="5366" width="4" style="338"/>
    <col min="5367" max="5367" width="4.140625" style="338" customWidth="1"/>
    <col min="5368" max="5368" width="23.140625" style="338" customWidth="1"/>
    <col min="5369" max="5369" width="4" style="338" customWidth="1"/>
    <col min="5370" max="5370" width="3.7109375" style="338" customWidth="1"/>
    <col min="5371" max="5371" width="4" style="338" customWidth="1"/>
    <col min="5372" max="5372" width="7.85546875" style="338" customWidth="1"/>
    <col min="5373" max="5373" width="4.5703125" style="338" customWidth="1"/>
    <col min="5374" max="5374" width="4.140625" style="338" customWidth="1"/>
    <col min="5375" max="5376" width="3.85546875" style="338" customWidth="1"/>
    <col min="5377" max="5378" width="4" style="338" customWidth="1"/>
    <col min="5379" max="5379" width="5.28515625" style="338" customWidth="1"/>
    <col min="5380" max="5381" width="4" style="338" customWidth="1"/>
    <col min="5382" max="5382" width="5" style="338" customWidth="1"/>
    <col min="5383" max="5383" width="4.28515625" style="338" customWidth="1"/>
    <col min="5384" max="5384" width="4" style="338" customWidth="1"/>
    <col min="5385" max="5385" width="3.85546875" style="338" customWidth="1"/>
    <col min="5386" max="5386" width="5.7109375" style="338" customWidth="1"/>
    <col min="5387" max="5387" width="5.140625" style="338" customWidth="1"/>
    <col min="5388" max="5388" width="5.7109375" style="338" customWidth="1"/>
    <col min="5389" max="5389" width="4.42578125" style="338" customWidth="1"/>
    <col min="5390" max="5391" width="4" style="338" customWidth="1"/>
    <col min="5392" max="5392" width="7.85546875" style="338" customWidth="1"/>
    <col min="5393" max="5393" width="5.7109375" style="338" customWidth="1"/>
    <col min="5394" max="5394" width="5.42578125" style="338" customWidth="1"/>
    <col min="5395" max="5395" width="4.42578125" style="338" customWidth="1"/>
    <col min="5396" max="5396" width="6.5703125" style="338" customWidth="1"/>
    <col min="5397" max="5397" width="10.28515625" style="338" customWidth="1"/>
    <col min="5398" max="5398" width="4.7109375" style="338" customWidth="1"/>
    <col min="5399" max="5399" width="5.28515625" style="338" customWidth="1"/>
    <col min="5400" max="5400" width="4.42578125" style="338" customWidth="1"/>
    <col min="5401" max="5402" width="4" style="338" customWidth="1"/>
    <col min="5403" max="5403" width="5.85546875" style="338" customWidth="1"/>
    <col min="5404" max="5404" width="4" style="338" customWidth="1"/>
    <col min="5405" max="5405" width="7.42578125" style="338" customWidth="1"/>
    <col min="5406" max="5406" width="5.28515625" style="338" customWidth="1"/>
    <col min="5407" max="5407" width="10.85546875" style="338" customWidth="1"/>
    <col min="5408" max="5409" width="10.28515625" style="338" customWidth="1"/>
    <col min="5410" max="5410" width="9.140625" style="338" customWidth="1"/>
    <col min="5411" max="5411" width="8" style="338" customWidth="1"/>
    <col min="5412" max="5619" width="9.140625" style="338" customWidth="1"/>
    <col min="5620" max="5620" width="4.140625" style="338" customWidth="1"/>
    <col min="5621" max="5621" width="23.140625" style="338" customWidth="1"/>
    <col min="5622" max="5622" width="4" style="338"/>
    <col min="5623" max="5623" width="4.140625" style="338" customWidth="1"/>
    <col min="5624" max="5624" width="23.140625" style="338" customWidth="1"/>
    <col min="5625" max="5625" width="4" style="338" customWidth="1"/>
    <col min="5626" max="5626" width="3.7109375" style="338" customWidth="1"/>
    <col min="5627" max="5627" width="4" style="338" customWidth="1"/>
    <col min="5628" max="5628" width="7.85546875" style="338" customWidth="1"/>
    <col min="5629" max="5629" width="4.5703125" style="338" customWidth="1"/>
    <col min="5630" max="5630" width="4.140625" style="338" customWidth="1"/>
    <col min="5631" max="5632" width="3.85546875" style="338" customWidth="1"/>
    <col min="5633" max="5634" width="4" style="338" customWidth="1"/>
    <col min="5635" max="5635" width="5.28515625" style="338" customWidth="1"/>
    <col min="5636" max="5637" width="4" style="338" customWidth="1"/>
    <col min="5638" max="5638" width="5" style="338" customWidth="1"/>
    <col min="5639" max="5639" width="4.28515625" style="338" customWidth="1"/>
    <col min="5640" max="5640" width="4" style="338" customWidth="1"/>
    <col min="5641" max="5641" width="3.85546875" style="338" customWidth="1"/>
    <col min="5642" max="5642" width="5.7109375" style="338" customWidth="1"/>
    <col min="5643" max="5643" width="5.140625" style="338" customWidth="1"/>
    <col min="5644" max="5644" width="5.7109375" style="338" customWidth="1"/>
    <col min="5645" max="5645" width="4.42578125" style="338" customWidth="1"/>
    <col min="5646" max="5647" width="4" style="338" customWidth="1"/>
    <col min="5648" max="5648" width="7.85546875" style="338" customWidth="1"/>
    <col min="5649" max="5649" width="5.7109375" style="338" customWidth="1"/>
    <col min="5650" max="5650" width="5.42578125" style="338" customWidth="1"/>
    <col min="5651" max="5651" width="4.42578125" style="338" customWidth="1"/>
    <col min="5652" max="5652" width="6.5703125" style="338" customWidth="1"/>
    <col min="5653" max="5653" width="10.28515625" style="338" customWidth="1"/>
    <col min="5654" max="5654" width="4.7109375" style="338" customWidth="1"/>
    <col min="5655" max="5655" width="5.28515625" style="338" customWidth="1"/>
    <col min="5656" max="5656" width="4.42578125" style="338" customWidth="1"/>
    <col min="5657" max="5658" width="4" style="338" customWidth="1"/>
    <col min="5659" max="5659" width="5.85546875" style="338" customWidth="1"/>
    <col min="5660" max="5660" width="4" style="338" customWidth="1"/>
    <col min="5661" max="5661" width="7.42578125" style="338" customWidth="1"/>
    <col min="5662" max="5662" width="5.28515625" style="338" customWidth="1"/>
    <col min="5663" max="5663" width="10.85546875" style="338" customWidth="1"/>
    <col min="5664" max="5665" width="10.28515625" style="338" customWidth="1"/>
    <col min="5666" max="5666" width="9.140625" style="338" customWidth="1"/>
    <col min="5667" max="5667" width="8" style="338" customWidth="1"/>
    <col min="5668" max="5875" width="9.140625" style="338" customWidth="1"/>
    <col min="5876" max="5876" width="4.140625" style="338" customWidth="1"/>
    <col min="5877" max="5877" width="23.140625" style="338" customWidth="1"/>
    <col min="5878" max="5878" width="4" style="338"/>
    <col min="5879" max="5879" width="4.140625" style="338" customWidth="1"/>
    <col min="5880" max="5880" width="23.140625" style="338" customWidth="1"/>
    <col min="5881" max="5881" width="4" style="338" customWidth="1"/>
    <col min="5882" max="5882" width="3.7109375" style="338" customWidth="1"/>
    <col min="5883" max="5883" width="4" style="338" customWidth="1"/>
    <col min="5884" max="5884" width="7.85546875" style="338" customWidth="1"/>
    <col min="5885" max="5885" width="4.5703125" style="338" customWidth="1"/>
    <col min="5886" max="5886" width="4.140625" style="338" customWidth="1"/>
    <col min="5887" max="5888" width="3.85546875" style="338" customWidth="1"/>
    <col min="5889" max="5890" width="4" style="338" customWidth="1"/>
    <col min="5891" max="5891" width="5.28515625" style="338" customWidth="1"/>
    <col min="5892" max="5893" width="4" style="338" customWidth="1"/>
    <col min="5894" max="5894" width="5" style="338" customWidth="1"/>
    <col min="5895" max="5895" width="4.28515625" style="338" customWidth="1"/>
    <col min="5896" max="5896" width="4" style="338" customWidth="1"/>
    <col min="5897" max="5897" width="3.85546875" style="338" customWidth="1"/>
    <col min="5898" max="5898" width="5.7109375" style="338" customWidth="1"/>
    <col min="5899" max="5899" width="5.140625" style="338" customWidth="1"/>
    <col min="5900" max="5900" width="5.7109375" style="338" customWidth="1"/>
    <col min="5901" max="5901" width="4.42578125" style="338" customWidth="1"/>
    <col min="5902" max="5903" width="4" style="338" customWidth="1"/>
    <col min="5904" max="5904" width="7.85546875" style="338" customWidth="1"/>
    <col min="5905" max="5905" width="5.7109375" style="338" customWidth="1"/>
    <col min="5906" max="5906" width="5.42578125" style="338" customWidth="1"/>
    <col min="5907" max="5907" width="4.42578125" style="338" customWidth="1"/>
    <col min="5908" max="5908" width="6.5703125" style="338" customWidth="1"/>
    <col min="5909" max="5909" width="10.28515625" style="338" customWidth="1"/>
    <col min="5910" max="5910" width="4.7109375" style="338" customWidth="1"/>
    <col min="5911" max="5911" width="5.28515625" style="338" customWidth="1"/>
    <col min="5912" max="5912" width="4.42578125" style="338" customWidth="1"/>
    <col min="5913" max="5914" width="4" style="338" customWidth="1"/>
    <col min="5915" max="5915" width="5.85546875" style="338" customWidth="1"/>
    <col min="5916" max="5916" width="4" style="338" customWidth="1"/>
    <col min="5917" max="5917" width="7.42578125" style="338" customWidth="1"/>
    <col min="5918" max="5918" width="5.28515625" style="338" customWidth="1"/>
    <col min="5919" max="5919" width="10.85546875" style="338" customWidth="1"/>
    <col min="5920" max="5921" width="10.28515625" style="338" customWidth="1"/>
    <col min="5922" max="5922" width="9.140625" style="338" customWidth="1"/>
    <col min="5923" max="5923" width="8" style="338" customWidth="1"/>
    <col min="5924" max="6131" width="9.140625" style="338" customWidth="1"/>
    <col min="6132" max="6132" width="4.140625" style="338" customWidth="1"/>
    <col min="6133" max="6133" width="23.140625" style="338" customWidth="1"/>
    <col min="6134" max="6134" width="4" style="338"/>
    <col min="6135" max="6135" width="4.140625" style="338" customWidth="1"/>
    <col min="6136" max="6136" width="23.140625" style="338" customWidth="1"/>
    <col min="6137" max="6137" width="4" style="338" customWidth="1"/>
    <col min="6138" max="6138" width="3.7109375" style="338" customWidth="1"/>
    <col min="6139" max="6139" width="4" style="338" customWidth="1"/>
    <col min="6140" max="6140" width="7.85546875" style="338" customWidth="1"/>
    <col min="6141" max="6141" width="4.5703125" style="338" customWidth="1"/>
    <col min="6142" max="6142" width="4.140625" style="338" customWidth="1"/>
    <col min="6143" max="6144" width="3.85546875" style="338" customWidth="1"/>
    <col min="6145" max="6146" width="4" style="338" customWidth="1"/>
    <col min="6147" max="6147" width="5.28515625" style="338" customWidth="1"/>
    <col min="6148" max="6149" width="4" style="338" customWidth="1"/>
    <col min="6150" max="6150" width="5" style="338" customWidth="1"/>
    <col min="6151" max="6151" width="4.28515625" style="338" customWidth="1"/>
    <col min="6152" max="6152" width="4" style="338" customWidth="1"/>
    <col min="6153" max="6153" width="3.85546875" style="338" customWidth="1"/>
    <col min="6154" max="6154" width="5.7109375" style="338" customWidth="1"/>
    <col min="6155" max="6155" width="5.140625" style="338" customWidth="1"/>
    <col min="6156" max="6156" width="5.7109375" style="338" customWidth="1"/>
    <col min="6157" max="6157" width="4.42578125" style="338" customWidth="1"/>
    <col min="6158" max="6159" width="4" style="338" customWidth="1"/>
    <col min="6160" max="6160" width="7.85546875" style="338" customWidth="1"/>
    <col min="6161" max="6161" width="5.7109375" style="338" customWidth="1"/>
    <col min="6162" max="6162" width="5.42578125" style="338" customWidth="1"/>
    <col min="6163" max="6163" width="4.42578125" style="338" customWidth="1"/>
    <col min="6164" max="6164" width="6.5703125" style="338" customWidth="1"/>
    <col min="6165" max="6165" width="10.28515625" style="338" customWidth="1"/>
    <col min="6166" max="6166" width="4.7109375" style="338" customWidth="1"/>
    <col min="6167" max="6167" width="5.28515625" style="338" customWidth="1"/>
    <col min="6168" max="6168" width="4.42578125" style="338" customWidth="1"/>
    <col min="6169" max="6170" width="4" style="338" customWidth="1"/>
    <col min="6171" max="6171" width="5.85546875" style="338" customWidth="1"/>
    <col min="6172" max="6172" width="4" style="338" customWidth="1"/>
    <col min="6173" max="6173" width="7.42578125" style="338" customWidth="1"/>
    <col min="6174" max="6174" width="5.28515625" style="338" customWidth="1"/>
    <col min="6175" max="6175" width="10.85546875" style="338" customWidth="1"/>
    <col min="6176" max="6177" width="10.28515625" style="338" customWidth="1"/>
    <col min="6178" max="6178" width="9.140625" style="338" customWidth="1"/>
    <col min="6179" max="6179" width="8" style="338" customWidth="1"/>
    <col min="6180" max="6387" width="9.140625" style="338" customWidth="1"/>
    <col min="6388" max="6388" width="4.140625" style="338" customWidth="1"/>
    <col min="6389" max="6389" width="23.140625" style="338" customWidth="1"/>
    <col min="6390" max="6390" width="4" style="338"/>
    <col min="6391" max="6391" width="4.140625" style="338" customWidth="1"/>
    <col min="6392" max="6392" width="23.140625" style="338" customWidth="1"/>
    <col min="6393" max="6393" width="4" style="338" customWidth="1"/>
    <col min="6394" max="6394" width="3.7109375" style="338" customWidth="1"/>
    <col min="6395" max="6395" width="4" style="338" customWidth="1"/>
    <col min="6396" max="6396" width="7.85546875" style="338" customWidth="1"/>
    <col min="6397" max="6397" width="4.5703125" style="338" customWidth="1"/>
    <col min="6398" max="6398" width="4.140625" style="338" customWidth="1"/>
    <col min="6399" max="6400" width="3.85546875" style="338" customWidth="1"/>
    <col min="6401" max="6402" width="4" style="338" customWidth="1"/>
    <col min="6403" max="6403" width="5.28515625" style="338" customWidth="1"/>
    <col min="6404" max="6405" width="4" style="338" customWidth="1"/>
    <col min="6406" max="6406" width="5" style="338" customWidth="1"/>
    <col min="6407" max="6407" width="4.28515625" style="338" customWidth="1"/>
    <col min="6408" max="6408" width="4" style="338" customWidth="1"/>
    <col min="6409" max="6409" width="3.85546875" style="338" customWidth="1"/>
    <col min="6410" max="6410" width="5.7109375" style="338" customWidth="1"/>
    <col min="6411" max="6411" width="5.140625" style="338" customWidth="1"/>
    <col min="6412" max="6412" width="5.7109375" style="338" customWidth="1"/>
    <col min="6413" max="6413" width="4.42578125" style="338" customWidth="1"/>
    <col min="6414" max="6415" width="4" style="338" customWidth="1"/>
    <col min="6416" max="6416" width="7.85546875" style="338" customWidth="1"/>
    <col min="6417" max="6417" width="5.7109375" style="338" customWidth="1"/>
    <col min="6418" max="6418" width="5.42578125" style="338" customWidth="1"/>
    <col min="6419" max="6419" width="4.42578125" style="338" customWidth="1"/>
    <col min="6420" max="6420" width="6.5703125" style="338" customWidth="1"/>
    <col min="6421" max="6421" width="10.28515625" style="338" customWidth="1"/>
    <col min="6422" max="6422" width="4.7109375" style="338" customWidth="1"/>
    <col min="6423" max="6423" width="5.28515625" style="338" customWidth="1"/>
    <col min="6424" max="6424" width="4.42578125" style="338" customWidth="1"/>
    <col min="6425" max="6426" width="4" style="338" customWidth="1"/>
    <col min="6427" max="6427" width="5.85546875" style="338" customWidth="1"/>
    <col min="6428" max="6428" width="4" style="338" customWidth="1"/>
    <col min="6429" max="6429" width="7.42578125" style="338" customWidth="1"/>
    <col min="6430" max="6430" width="5.28515625" style="338" customWidth="1"/>
    <col min="6431" max="6431" width="10.85546875" style="338" customWidth="1"/>
    <col min="6432" max="6433" width="10.28515625" style="338" customWidth="1"/>
    <col min="6434" max="6434" width="9.140625" style="338" customWidth="1"/>
    <col min="6435" max="6435" width="8" style="338" customWidth="1"/>
    <col min="6436" max="6643" width="9.140625" style="338" customWidth="1"/>
    <col min="6644" max="6644" width="4.140625" style="338" customWidth="1"/>
    <col min="6645" max="6645" width="23.140625" style="338" customWidth="1"/>
    <col min="6646" max="6646" width="4" style="338"/>
    <col min="6647" max="6647" width="4.140625" style="338" customWidth="1"/>
    <col min="6648" max="6648" width="23.140625" style="338" customWidth="1"/>
    <col min="6649" max="6649" width="4" style="338" customWidth="1"/>
    <col min="6650" max="6650" width="3.7109375" style="338" customWidth="1"/>
    <col min="6651" max="6651" width="4" style="338" customWidth="1"/>
    <col min="6652" max="6652" width="7.85546875" style="338" customWidth="1"/>
    <col min="6653" max="6653" width="4.5703125" style="338" customWidth="1"/>
    <col min="6654" max="6654" width="4.140625" style="338" customWidth="1"/>
    <col min="6655" max="6656" width="3.85546875" style="338" customWidth="1"/>
    <col min="6657" max="6658" width="4" style="338" customWidth="1"/>
    <col min="6659" max="6659" width="5.28515625" style="338" customWidth="1"/>
    <col min="6660" max="6661" width="4" style="338" customWidth="1"/>
    <col min="6662" max="6662" width="5" style="338" customWidth="1"/>
    <col min="6663" max="6663" width="4.28515625" style="338" customWidth="1"/>
    <col min="6664" max="6664" width="4" style="338" customWidth="1"/>
    <col min="6665" max="6665" width="3.85546875" style="338" customWidth="1"/>
    <col min="6666" max="6666" width="5.7109375" style="338" customWidth="1"/>
    <col min="6667" max="6667" width="5.140625" style="338" customWidth="1"/>
    <col min="6668" max="6668" width="5.7109375" style="338" customWidth="1"/>
    <col min="6669" max="6669" width="4.42578125" style="338" customWidth="1"/>
    <col min="6670" max="6671" width="4" style="338" customWidth="1"/>
    <col min="6672" max="6672" width="7.85546875" style="338" customWidth="1"/>
    <col min="6673" max="6673" width="5.7109375" style="338" customWidth="1"/>
    <col min="6674" max="6674" width="5.42578125" style="338" customWidth="1"/>
    <col min="6675" max="6675" width="4.42578125" style="338" customWidth="1"/>
    <col min="6676" max="6676" width="6.5703125" style="338" customWidth="1"/>
    <col min="6677" max="6677" width="10.28515625" style="338" customWidth="1"/>
    <col min="6678" max="6678" width="4.7109375" style="338" customWidth="1"/>
    <col min="6679" max="6679" width="5.28515625" style="338" customWidth="1"/>
    <col min="6680" max="6680" width="4.42578125" style="338" customWidth="1"/>
    <col min="6681" max="6682" width="4" style="338" customWidth="1"/>
    <col min="6683" max="6683" width="5.85546875" style="338" customWidth="1"/>
    <col min="6684" max="6684" width="4" style="338" customWidth="1"/>
    <col min="6685" max="6685" width="7.42578125" style="338" customWidth="1"/>
    <col min="6686" max="6686" width="5.28515625" style="338" customWidth="1"/>
    <col min="6687" max="6687" width="10.85546875" style="338" customWidth="1"/>
    <col min="6688" max="6689" width="10.28515625" style="338" customWidth="1"/>
    <col min="6690" max="6690" width="9.140625" style="338" customWidth="1"/>
    <col min="6691" max="6691" width="8" style="338" customWidth="1"/>
    <col min="6692" max="6899" width="9.140625" style="338" customWidth="1"/>
    <col min="6900" max="6900" width="4.140625" style="338" customWidth="1"/>
    <col min="6901" max="6901" width="23.140625" style="338" customWidth="1"/>
    <col min="6902" max="6902" width="4" style="338"/>
    <col min="6903" max="6903" width="4.140625" style="338" customWidth="1"/>
    <col min="6904" max="6904" width="23.140625" style="338" customWidth="1"/>
    <col min="6905" max="6905" width="4" style="338" customWidth="1"/>
    <col min="6906" max="6906" width="3.7109375" style="338" customWidth="1"/>
    <col min="6907" max="6907" width="4" style="338" customWidth="1"/>
    <col min="6908" max="6908" width="7.85546875" style="338" customWidth="1"/>
    <col min="6909" max="6909" width="4.5703125" style="338" customWidth="1"/>
    <col min="6910" max="6910" width="4.140625" style="338" customWidth="1"/>
    <col min="6911" max="6912" width="3.85546875" style="338" customWidth="1"/>
    <col min="6913" max="6914" width="4" style="338" customWidth="1"/>
    <col min="6915" max="6915" width="5.28515625" style="338" customWidth="1"/>
    <col min="6916" max="6917" width="4" style="338" customWidth="1"/>
    <col min="6918" max="6918" width="5" style="338" customWidth="1"/>
    <col min="6919" max="6919" width="4.28515625" style="338" customWidth="1"/>
    <col min="6920" max="6920" width="4" style="338" customWidth="1"/>
    <col min="6921" max="6921" width="3.85546875" style="338" customWidth="1"/>
    <col min="6922" max="6922" width="5.7109375" style="338" customWidth="1"/>
    <col min="6923" max="6923" width="5.140625" style="338" customWidth="1"/>
    <col min="6924" max="6924" width="5.7109375" style="338" customWidth="1"/>
    <col min="6925" max="6925" width="4.42578125" style="338" customWidth="1"/>
    <col min="6926" max="6927" width="4" style="338" customWidth="1"/>
    <col min="6928" max="6928" width="7.85546875" style="338" customWidth="1"/>
    <col min="6929" max="6929" width="5.7109375" style="338" customWidth="1"/>
    <col min="6930" max="6930" width="5.42578125" style="338" customWidth="1"/>
    <col min="6931" max="6931" width="4.42578125" style="338" customWidth="1"/>
    <col min="6932" max="6932" width="6.5703125" style="338" customWidth="1"/>
    <col min="6933" max="6933" width="10.28515625" style="338" customWidth="1"/>
    <col min="6934" max="6934" width="4.7109375" style="338" customWidth="1"/>
    <col min="6935" max="6935" width="5.28515625" style="338" customWidth="1"/>
    <col min="6936" max="6936" width="4.42578125" style="338" customWidth="1"/>
    <col min="6937" max="6938" width="4" style="338" customWidth="1"/>
    <col min="6939" max="6939" width="5.85546875" style="338" customWidth="1"/>
    <col min="6940" max="6940" width="4" style="338" customWidth="1"/>
    <col min="6941" max="6941" width="7.42578125" style="338" customWidth="1"/>
    <col min="6942" max="6942" width="5.28515625" style="338" customWidth="1"/>
    <col min="6943" max="6943" width="10.85546875" style="338" customWidth="1"/>
    <col min="6944" max="6945" width="10.28515625" style="338" customWidth="1"/>
    <col min="6946" max="6946" width="9.140625" style="338" customWidth="1"/>
    <col min="6947" max="6947" width="8" style="338" customWidth="1"/>
    <col min="6948" max="7155" width="9.140625" style="338" customWidth="1"/>
    <col min="7156" max="7156" width="4.140625" style="338" customWidth="1"/>
    <col min="7157" max="7157" width="23.140625" style="338" customWidth="1"/>
    <col min="7158" max="7158" width="4" style="338"/>
    <col min="7159" max="7159" width="4.140625" style="338" customWidth="1"/>
    <col min="7160" max="7160" width="23.140625" style="338" customWidth="1"/>
    <col min="7161" max="7161" width="4" style="338" customWidth="1"/>
    <col min="7162" max="7162" width="3.7109375" style="338" customWidth="1"/>
    <col min="7163" max="7163" width="4" style="338" customWidth="1"/>
    <col min="7164" max="7164" width="7.85546875" style="338" customWidth="1"/>
    <col min="7165" max="7165" width="4.5703125" style="338" customWidth="1"/>
    <col min="7166" max="7166" width="4.140625" style="338" customWidth="1"/>
    <col min="7167" max="7168" width="3.85546875" style="338" customWidth="1"/>
    <col min="7169" max="7170" width="4" style="338" customWidth="1"/>
    <col min="7171" max="7171" width="5.28515625" style="338" customWidth="1"/>
    <col min="7172" max="7173" width="4" style="338" customWidth="1"/>
    <col min="7174" max="7174" width="5" style="338" customWidth="1"/>
    <col min="7175" max="7175" width="4.28515625" style="338" customWidth="1"/>
    <col min="7176" max="7176" width="4" style="338" customWidth="1"/>
    <col min="7177" max="7177" width="3.85546875" style="338" customWidth="1"/>
    <col min="7178" max="7178" width="5.7109375" style="338" customWidth="1"/>
    <col min="7179" max="7179" width="5.140625" style="338" customWidth="1"/>
    <col min="7180" max="7180" width="5.7109375" style="338" customWidth="1"/>
    <col min="7181" max="7181" width="4.42578125" style="338" customWidth="1"/>
    <col min="7182" max="7183" width="4" style="338" customWidth="1"/>
    <col min="7184" max="7184" width="7.85546875" style="338" customWidth="1"/>
    <col min="7185" max="7185" width="5.7109375" style="338" customWidth="1"/>
    <col min="7186" max="7186" width="5.42578125" style="338" customWidth="1"/>
    <col min="7187" max="7187" width="4.42578125" style="338" customWidth="1"/>
    <col min="7188" max="7188" width="6.5703125" style="338" customWidth="1"/>
    <col min="7189" max="7189" width="10.28515625" style="338" customWidth="1"/>
    <col min="7190" max="7190" width="4.7109375" style="338" customWidth="1"/>
    <col min="7191" max="7191" width="5.28515625" style="338" customWidth="1"/>
    <col min="7192" max="7192" width="4.42578125" style="338" customWidth="1"/>
    <col min="7193" max="7194" width="4" style="338" customWidth="1"/>
    <col min="7195" max="7195" width="5.85546875" style="338" customWidth="1"/>
    <col min="7196" max="7196" width="4" style="338" customWidth="1"/>
    <col min="7197" max="7197" width="7.42578125" style="338" customWidth="1"/>
    <col min="7198" max="7198" width="5.28515625" style="338" customWidth="1"/>
    <col min="7199" max="7199" width="10.85546875" style="338" customWidth="1"/>
    <col min="7200" max="7201" width="10.28515625" style="338" customWidth="1"/>
    <col min="7202" max="7202" width="9.140625" style="338" customWidth="1"/>
    <col min="7203" max="7203" width="8" style="338" customWidth="1"/>
    <col min="7204" max="7411" width="9.140625" style="338" customWidth="1"/>
    <col min="7412" max="7412" width="4.140625" style="338" customWidth="1"/>
    <col min="7413" max="7413" width="23.140625" style="338" customWidth="1"/>
    <col min="7414" max="7414" width="4" style="338"/>
    <col min="7415" max="7415" width="4.140625" style="338" customWidth="1"/>
    <col min="7416" max="7416" width="23.140625" style="338" customWidth="1"/>
    <col min="7417" max="7417" width="4" style="338" customWidth="1"/>
    <col min="7418" max="7418" width="3.7109375" style="338" customWidth="1"/>
    <col min="7419" max="7419" width="4" style="338" customWidth="1"/>
    <col min="7420" max="7420" width="7.85546875" style="338" customWidth="1"/>
    <col min="7421" max="7421" width="4.5703125" style="338" customWidth="1"/>
    <col min="7422" max="7422" width="4.140625" style="338" customWidth="1"/>
    <col min="7423" max="7424" width="3.85546875" style="338" customWidth="1"/>
    <col min="7425" max="7426" width="4" style="338" customWidth="1"/>
    <col min="7427" max="7427" width="5.28515625" style="338" customWidth="1"/>
    <col min="7428" max="7429" width="4" style="338" customWidth="1"/>
    <col min="7430" max="7430" width="5" style="338" customWidth="1"/>
    <col min="7431" max="7431" width="4.28515625" style="338" customWidth="1"/>
    <col min="7432" max="7432" width="4" style="338" customWidth="1"/>
    <col min="7433" max="7433" width="3.85546875" style="338" customWidth="1"/>
    <col min="7434" max="7434" width="5.7109375" style="338" customWidth="1"/>
    <col min="7435" max="7435" width="5.140625" style="338" customWidth="1"/>
    <col min="7436" max="7436" width="5.7109375" style="338" customWidth="1"/>
    <col min="7437" max="7437" width="4.42578125" style="338" customWidth="1"/>
    <col min="7438" max="7439" width="4" style="338" customWidth="1"/>
    <col min="7440" max="7440" width="7.85546875" style="338" customWidth="1"/>
    <col min="7441" max="7441" width="5.7109375" style="338" customWidth="1"/>
    <col min="7442" max="7442" width="5.42578125" style="338" customWidth="1"/>
    <col min="7443" max="7443" width="4.42578125" style="338" customWidth="1"/>
    <col min="7444" max="7444" width="6.5703125" style="338" customWidth="1"/>
    <col min="7445" max="7445" width="10.28515625" style="338" customWidth="1"/>
    <col min="7446" max="7446" width="4.7109375" style="338" customWidth="1"/>
    <col min="7447" max="7447" width="5.28515625" style="338" customWidth="1"/>
    <col min="7448" max="7448" width="4.42578125" style="338" customWidth="1"/>
    <col min="7449" max="7450" width="4" style="338" customWidth="1"/>
    <col min="7451" max="7451" width="5.85546875" style="338" customWidth="1"/>
    <col min="7452" max="7452" width="4" style="338" customWidth="1"/>
    <col min="7453" max="7453" width="7.42578125" style="338" customWidth="1"/>
    <col min="7454" max="7454" width="5.28515625" style="338" customWidth="1"/>
    <col min="7455" max="7455" width="10.85546875" style="338" customWidth="1"/>
    <col min="7456" max="7457" width="10.28515625" style="338" customWidth="1"/>
    <col min="7458" max="7458" width="9.140625" style="338" customWidth="1"/>
    <col min="7459" max="7459" width="8" style="338" customWidth="1"/>
    <col min="7460" max="7667" width="9.140625" style="338" customWidth="1"/>
    <col min="7668" max="7668" width="4.140625" style="338" customWidth="1"/>
    <col min="7669" max="7669" width="23.140625" style="338" customWidth="1"/>
    <col min="7670" max="7670" width="4" style="338"/>
    <col min="7671" max="7671" width="4.140625" style="338" customWidth="1"/>
    <col min="7672" max="7672" width="23.140625" style="338" customWidth="1"/>
    <col min="7673" max="7673" width="4" style="338" customWidth="1"/>
    <col min="7674" max="7674" width="3.7109375" style="338" customWidth="1"/>
    <col min="7675" max="7675" width="4" style="338" customWidth="1"/>
    <col min="7676" max="7676" width="7.85546875" style="338" customWidth="1"/>
    <col min="7677" max="7677" width="4.5703125" style="338" customWidth="1"/>
    <col min="7678" max="7678" width="4.140625" style="338" customWidth="1"/>
    <col min="7679" max="7680" width="3.85546875" style="338" customWidth="1"/>
    <col min="7681" max="7682" width="4" style="338" customWidth="1"/>
    <col min="7683" max="7683" width="5.28515625" style="338" customWidth="1"/>
    <col min="7684" max="7685" width="4" style="338" customWidth="1"/>
    <col min="7686" max="7686" width="5" style="338" customWidth="1"/>
    <col min="7687" max="7687" width="4.28515625" style="338" customWidth="1"/>
    <col min="7688" max="7688" width="4" style="338" customWidth="1"/>
    <col min="7689" max="7689" width="3.85546875" style="338" customWidth="1"/>
    <col min="7690" max="7690" width="5.7109375" style="338" customWidth="1"/>
    <col min="7691" max="7691" width="5.140625" style="338" customWidth="1"/>
    <col min="7692" max="7692" width="5.7109375" style="338" customWidth="1"/>
    <col min="7693" max="7693" width="4.42578125" style="338" customWidth="1"/>
    <col min="7694" max="7695" width="4" style="338" customWidth="1"/>
    <col min="7696" max="7696" width="7.85546875" style="338" customWidth="1"/>
    <col min="7697" max="7697" width="5.7109375" style="338" customWidth="1"/>
    <col min="7698" max="7698" width="5.42578125" style="338" customWidth="1"/>
    <col min="7699" max="7699" width="4.42578125" style="338" customWidth="1"/>
    <col min="7700" max="7700" width="6.5703125" style="338" customWidth="1"/>
    <col min="7701" max="7701" width="10.28515625" style="338" customWidth="1"/>
    <col min="7702" max="7702" width="4.7109375" style="338" customWidth="1"/>
    <col min="7703" max="7703" width="5.28515625" style="338" customWidth="1"/>
    <col min="7704" max="7704" width="4.42578125" style="338" customWidth="1"/>
    <col min="7705" max="7706" width="4" style="338" customWidth="1"/>
    <col min="7707" max="7707" width="5.85546875" style="338" customWidth="1"/>
    <col min="7708" max="7708" width="4" style="338" customWidth="1"/>
    <col min="7709" max="7709" width="7.42578125" style="338" customWidth="1"/>
    <col min="7710" max="7710" width="5.28515625" style="338" customWidth="1"/>
    <col min="7711" max="7711" width="10.85546875" style="338" customWidth="1"/>
    <col min="7712" max="7713" width="10.28515625" style="338" customWidth="1"/>
    <col min="7714" max="7714" width="9.140625" style="338" customWidth="1"/>
    <col min="7715" max="7715" width="8" style="338" customWidth="1"/>
    <col min="7716" max="7923" width="9.140625" style="338" customWidth="1"/>
    <col min="7924" max="7924" width="4.140625" style="338" customWidth="1"/>
    <col min="7925" max="7925" width="23.140625" style="338" customWidth="1"/>
    <col min="7926" max="7926" width="4" style="338"/>
    <col min="7927" max="7927" width="4.140625" style="338" customWidth="1"/>
    <col min="7928" max="7928" width="23.140625" style="338" customWidth="1"/>
    <col min="7929" max="7929" width="4" style="338" customWidth="1"/>
    <col min="7930" max="7930" width="3.7109375" style="338" customWidth="1"/>
    <col min="7931" max="7931" width="4" style="338" customWidth="1"/>
    <col min="7932" max="7932" width="7.85546875" style="338" customWidth="1"/>
    <col min="7933" max="7933" width="4.5703125" style="338" customWidth="1"/>
    <col min="7934" max="7934" width="4.140625" style="338" customWidth="1"/>
    <col min="7935" max="7936" width="3.85546875" style="338" customWidth="1"/>
    <col min="7937" max="7938" width="4" style="338" customWidth="1"/>
    <col min="7939" max="7939" width="5.28515625" style="338" customWidth="1"/>
    <col min="7940" max="7941" width="4" style="338" customWidth="1"/>
    <col min="7942" max="7942" width="5" style="338" customWidth="1"/>
    <col min="7943" max="7943" width="4.28515625" style="338" customWidth="1"/>
    <col min="7944" max="7944" width="4" style="338" customWidth="1"/>
    <col min="7945" max="7945" width="3.85546875" style="338" customWidth="1"/>
    <col min="7946" max="7946" width="5.7109375" style="338" customWidth="1"/>
    <col min="7947" max="7947" width="5.140625" style="338" customWidth="1"/>
    <col min="7948" max="7948" width="5.7109375" style="338" customWidth="1"/>
    <col min="7949" max="7949" width="4.42578125" style="338" customWidth="1"/>
    <col min="7950" max="7951" width="4" style="338" customWidth="1"/>
    <col min="7952" max="7952" width="7.85546875" style="338" customWidth="1"/>
    <col min="7953" max="7953" width="5.7109375" style="338" customWidth="1"/>
    <col min="7954" max="7954" width="5.42578125" style="338" customWidth="1"/>
    <col min="7955" max="7955" width="4.42578125" style="338" customWidth="1"/>
    <col min="7956" max="7956" width="6.5703125" style="338" customWidth="1"/>
    <col min="7957" max="7957" width="10.28515625" style="338" customWidth="1"/>
    <col min="7958" max="7958" width="4.7109375" style="338" customWidth="1"/>
    <col min="7959" max="7959" width="5.28515625" style="338" customWidth="1"/>
    <col min="7960" max="7960" width="4.42578125" style="338" customWidth="1"/>
    <col min="7961" max="7962" width="4" style="338" customWidth="1"/>
    <col min="7963" max="7963" width="5.85546875" style="338" customWidth="1"/>
    <col min="7964" max="7964" width="4" style="338" customWidth="1"/>
    <col min="7965" max="7965" width="7.42578125" style="338" customWidth="1"/>
    <col min="7966" max="7966" width="5.28515625" style="338" customWidth="1"/>
    <col min="7967" max="7967" width="10.85546875" style="338" customWidth="1"/>
    <col min="7968" max="7969" width="10.28515625" style="338" customWidth="1"/>
    <col min="7970" max="7970" width="9.140625" style="338" customWidth="1"/>
    <col min="7971" max="7971" width="8" style="338" customWidth="1"/>
    <col min="7972" max="8179" width="9.140625" style="338" customWidth="1"/>
    <col min="8180" max="8180" width="4.140625" style="338" customWidth="1"/>
    <col min="8181" max="8181" width="23.140625" style="338" customWidth="1"/>
    <col min="8182" max="8182" width="4" style="338"/>
    <col min="8183" max="8183" width="4.140625" style="338" customWidth="1"/>
    <col min="8184" max="8184" width="23.140625" style="338" customWidth="1"/>
    <col min="8185" max="8185" width="4" style="338" customWidth="1"/>
    <col min="8186" max="8186" width="3.7109375" style="338" customWidth="1"/>
    <col min="8187" max="8187" width="4" style="338" customWidth="1"/>
    <col min="8188" max="8188" width="7.85546875" style="338" customWidth="1"/>
    <col min="8189" max="8189" width="4.5703125" style="338" customWidth="1"/>
    <col min="8190" max="8190" width="4.140625" style="338" customWidth="1"/>
    <col min="8191" max="8192" width="3.85546875" style="338" customWidth="1"/>
    <col min="8193" max="8194" width="4" style="338" customWidth="1"/>
    <col min="8195" max="8195" width="5.28515625" style="338" customWidth="1"/>
    <col min="8196" max="8197" width="4" style="338" customWidth="1"/>
    <col min="8198" max="8198" width="5" style="338" customWidth="1"/>
    <col min="8199" max="8199" width="4.28515625" style="338" customWidth="1"/>
    <col min="8200" max="8200" width="4" style="338" customWidth="1"/>
    <col min="8201" max="8201" width="3.85546875" style="338" customWidth="1"/>
    <col min="8202" max="8202" width="5.7109375" style="338" customWidth="1"/>
    <col min="8203" max="8203" width="5.140625" style="338" customWidth="1"/>
    <col min="8204" max="8204" width="5.7109375" style="338" customWidth="1"/>
    <col min="8205" max="8205" width="4.42578125" style="338" customWidth="1"/>
    <col min="8206" max="8207" width="4" style="338" customWidth="1"/>
    <col min="8208" max="8208" width="7.85546875" style="338" customWidth="1"/>
    <col min="8209" max="8209" width="5.7109375" style="338" customWidth="1"/>
    <col min="8210" max="8210" width="5.42578125" style="338" customWidth="1"/>
    <col min="8211" max="8211" width="4.42578125" style="338" customWidth="1"/>
    <col min="8212" max="8212" width="6.5703125" style="338" customWidth="1"/>
    <col min="8213" max="8213" width="10.28515625" style="338" customWidth="1"/>
    <col min="8214" max="8214" width="4.7109375" style="338" customWidth="1"/>
    <col min="8215" max="8215" width="5.28515625" style="338" customWidth="1"/>
    <col min="8216" max="8216" width="4.42578125" style="338" customWidth="1"/>
    <col min="8217" max="8218" width="4" style="338" customWidth="1"/>
    <col min="8219" max="8219" width="5.85546875" style="338" customWidth="1"/>
    <col min="8220" max="8220" width="4" style="338" customWidth="1"/>
    <col min="8221" max="8221" width="7.42578125" style="338" customWidth="1"/>
    <col min="8222" max="8222" width="5.28515625" style="338" customWidth="1"/>
    <col min="8223" max="8223" width="10.85546875" style="338" customWidth="1"/>
    <col min="8224" max="8225" width="10.28515625" style="338" customWidth="1"/>
    <col min="8226" max="8226" width="9.140625" style="338" customWidth="1"/>
    <col min="8227" max="8227" width="8" style="338" customWidth="1"/>
    <col min="8228" max="8435" width="9.140625" style="338" customWidth="1"/>
    <col min="8436" max="8436" width="4.140625" style="338" customWidth="1"/>
    <col min="8437" max="8437" width="23.140625" style="338" customWidth="1"/>
    <col min="8438" max="8438" width="4" style="338"/>
    <col min="8439" max="8439" width="4.140625" style="338" customWidth="1"/>
    <col min="8440" max="8440" width="23.140625" style="338" customWidth="1"/>
    <col min="8441" max="8441" width="4" style="338" customWidth="1"/>
    <col min="8442" max="8442" width="3.7109375" style="338" customWidth="1"/>
    <col min="8443" max="8443" width="4" style="338" customWidth="1"/>
    <col min="8444" max="8444" width="7.85546875" style="338" customWidth="1"/>
    <col min="8445" max="8445" width="4.5703125" style="338" customWidth="1"/>
    <col min="8446" max="8446" width="4.140625" style="338" customWidth="1"/>
    <col min="8447" max="8448" width="3.85546875" style="338" customWidth="1"/>
    <col min="8449" max="8450" width="4" style="338" customWidth="1"/>
    <col min="8451" max="8451" width="5.28515625" style="338" customWidth="1"/>
    <col min="8452" max="8453" width="4" style="338" customWidth="1"/>
    <col min="8454" max="8454" width="5" style="338" customWidth="1"/>
    <col min="8455" max="8455" width="4.28515625" style="338" customWidth="1"/>
    <col min="8456" max="8456" width="4" style="338" customWidth="1"/>
    <col min="8457" max="8457" width="3.85546875" style="338" customWidth="1"/>
    <col min="8458" max="8458" width="5.7109375" style="338" customWidth="1"/>
    <col min="8459" max="8459" width="5.140625" style="338" customWidth="1"/>
    <col min="8460" max="8460" width="5.7109375" style="338" customWidth="1"/>
    <col min="8461" max="8461" width="4.42578125" style="338" customWidth="1"/>
    <col min="8462" max="8463" width="4" style="338" customWidth="1"/>
    <col min="8464" max="8464" width="7.85546875" style="338" customWidth="1"/>
    <col min="8465" max="8465" width="5.7109375" style="338" customWidth="1"/>
    <col min="8466" max="8466" width="5.42578125" style="338" customWidth="1"/>
    <col min="8467" max="8467" width="4.42578125" style="338" customWidth="1"/>
    <col min="8468" max="8468" width="6.5703125" style="338" customWidth="1"/>
    <col min="8469" max="8469" width="10.28515625" style="338" customWidth="1"/>
    <col min="8470" max="8470" width="4.7109375" style="338" customWidth="1"/>
    <col min="8471" max="8471" width="5.28515625" style="338" customWidth="1"/>
    <col min="8472" max="8472" width="4.42578125" style="338" customWidth="1"/>
    <col min="8473" max="8474" width="4" style="338" customWidth="1"/>
    <col min="8475" max="8475" width="5.85546875" style="338" customWidth="1"/>
    <col min="8476" max="8476" width="4" style="338" customWidth="1"/>
    <col min="8477" max="8477" width="7.42578125" style="338" customWidth="1"/>
    <col min="8478" max="8478" width="5.28515625" style="338" customWidth="1"/>
    <col min="8479" max="8479" width="10.85546875" style="338" customWidth="1"/>
    <col min="8480" max="8481" width="10.28515625" style="338" customWidth="1"/>
    <col min="8482" max="8482" width="9.140625" style="338" customWidth="1"/>
    <col min="8483" max="8483" width="8" style="338" customWidth="1"/>
    <col min="8484" max="8691" width="9.140625" style="338" customWidth="1"/>
    <col min="8692" max="8692" width="4.140625" style="338" customWidth="1"/>
    <col min="8693" max="8693" width="23.140625" style="338" customWidth="1"/>
    <col min="8694" max="8694" width="4" style="338"/>
    <col min="8695" max="8695" width="4.140625" style="338" customWidth="1"/>
    <col min="8696" max="8696" width="23.140625" style="338" customWidth="1"/>
    <col min="8697" max="8697" width="4" style="338" customWidth="1"/>
    <col min="8698" max="8698" width="3.7109375" style="338" customWidth="1"/>
    <col min="8699" max="8699" width="4" style="338" customWidth="1"/>
    <col min="8700" max="8700" width="7.85546875" style="338" customWidth="1"/>
    <col min="8701" max="8701" width="4.5703125" style="338" customWidth="1"/>
    <col min="8702" max="8702" width="4.140625" style="338" customWidth="1"/>
    <col min="8703" max="8704" width="3.85546875" style="338" customWidth="1"/>
    <col min="8705" max="8706" width="4" style="338" customWidth="1"/>
    <col min="8707" max="8707" width="5.28515625" style="338" customWidth="1"/>
    <col min="8708" max="8709" width="4" style="338" customWidth="1"/>
    <col min="8710" max="8710" width="5" style="338" customWidth="1"/>
    <col min="8711" max="8711" width="4.28515625" style="338" customWidth="1"/>
    <col min="8712" max="8712" width="4" style="338" customWidth="1"/>
    <col min="8713" max="8713" width="3.85546875" style="338" customWidth="1"/>
    <col min="8714" max="8714" width="5.7109375" style="338" customWidth="1"/>
    <col min="8715" max="8715" width="5.140625" style="338" customWidth="1"/>
    <col min="8716" max="8716" width="5.7109375" style="338" customWidth="1"/>
    <col min="8717" max="8717" width="4.42578125" style="338" customWidth="1"/>
    <col min="8718" max="8719" width="4" style="338" customWidth="1"/>
    <col min="8720" max="8720" width="7.85546875" style="338" customWidth="1"/>
    <col min="8721" max="8721" width="5.7109375" style="338" customWidth="1"/>
    <col min="8722" max="8722" width="5.42578125" style="338" customWidth="1"/>
    <col min="8723" max="8723" width="4.42578125" style="338" customWidth="1"/>
    <col min="8724" max="8724" width="6.5703125" style="338" customWidth="1"/>
    <col min="8725" max="8725" width="10.28515625" style="338" customWidth="1"/>
    <col min="8726" max="8726" width="4.7109375" style="338" customWidth="1"/>
    <col min="8727" max="8727" width="5.28515625" style="338" customWidth="1"/>
    <col min="8728" max="8728" width="4.42578125" style="338" customWidth="1"/>
    <col min="8729" max="8730" width="4" style="338" customWidth="1"/>
    <col min="8731" max="8731" width="5.85546875" style="338" customWidth="1"/>
    <col min="8732" max="8732" width="4" style="338" customWidth="1"/>
    <col min="8733" max="8733" width="7.42578125" style="338" customWidth="1"/>
    <col min="8734" max="8734" width="5.28515625" style="338" customWidth="1"/>
    <col min="8735" max="8735" width="10.85546875" style="338" customWidth="1"/>
    <col min="8736" max="8737" width="10.28515625" style="338" customWidth="1"/>
    <col min="8738" max="8738" width="9.140625" style="338" customWidth="1"/>
    <col min="8739" max="8739" width="8" style="338" customWidth="1"/>
    <col min="8740" max="8947" width="9.140625" style="338" customWidth="1"/>
    <col min="8948" max="8948" width="4.140625" style="338" customWidth="1"/>
    <col min="8949" max="8949" width="23.140625" style="338" customWidth="1"/>
    <col min="8950" max="8950" width="4" style="338"/>
    <col min="8951" max="8951" width="4.140625" style="338" customWidth="1"/>
    <col min="8952" max="8952" width="23.140625" style="338" customWidth="1"/>
    <col min="8953" max="8953" width="4" style="338" customWidth="1"/>
    <col min="8954" max="8954" width="3.7109375" style="338" customWidth="1"/>
    <col min="8955" max="8955" width="4" style="338" customWidth="1"/>
    <col min="8956" max="8956" width="7.85546875" style="338" customWidth="1"/>
    <col min="8957" max="8957" width="4.5703125" style="338" customWidth="1"/>
    <col min="8958" max="8958" width="4.140625" style="338" customWidth="1"/>
    <col min="8959" max="8960" width="3.85546875" style="338" customWidth="1"/>
    <col min="8961" max="8962" width="4" style="338" customWidth="1"/>
    <col min="8963" max="8963" width="5.28515625" style="338" customWidth="1"/>
    <col min="8964" max="8965" width="4" style="338" customWidth="1"/>
    <col min="8966" max="8966" width="5" style="338" customWidth="1"/>
    <col min="8967" max="8967" width="4.28515625" style="338" customWidth="1"/>
    <col min="8968" max="8968" width="4" style="338" customWidth="1"/>
    <col min="8969" max="8969" width="3.85546875" style="338" customWidth="1"/>
    <col min="8970" max="8970" width="5.7109375" style="338" customWidth="1"/>
    <col min="8971" max="8971" width="5.140625" style="338" customWidth="1"/>
    <col min="8972" max="8972" width="5.7109375" style="338" customWidth="1"/>
    <col min="8973" max="8973" width="4.42578125" style="338" customWidth="1"/>
    <col min="8974" max="8975" width="4" style="338" customWidth="1"/>
    <col min="8976" max="8976" width="7.85546875" style="338" customWidth="1"/>
    <col min="8977" max="8977" width="5.7109375" style="338" customWidth="1"/>
    <col min="8978" max="8978" width="5.42578125" style="338" customWidth="1"/>
    <col min="8979" max="8979" width="4.42578125" style="338" customWidth="1"/>
    <col min="8980" max="8980" width="6.5703125" style="338" customWidth="1"/>
    <col min="8981" max="8981" width="10.28515625" style="338" customWidth="1"/>
    <col min="8982" max="8982" width="4.7109375" style="338" customWidth="1"/>
    <col min="8983" max="8983" width="5.28515625" style="338" customWidth="1"/>
    <col min="8984" max="8984" width="4.42578125" style="338" customWidth="1"/>
    <col min="8985" max="8986" width="4" style="338" customWidth="1"/>
    <col min="8987" max="8987" width="5.85546875" style="338" customWidth="1"/>
    <col min="8988" max="8988" width="4" style="338" customWidth="1"/>
    <col min="8989" max="8989" width="7.42578125" style="338" customWidth="1"/>
    <col min="8990" max="8990" width="5.28515625" style="338" customWidth="1"/>
    <col min="8991" max="8991" width="10.85546875" style="338" customWidth="1"/>
    <col min="8992" max="8993" width="10.28515625" style="338" customWidth="1"/>
    <col min="8994" max="8994" width="9.140625" style="338" customWidth="1"/>
    <col min="8995" max="8995" width="8" style="338" customWidth="1"/>
    <col min="8996" max="9203" width="9.140625" style="338" customWidth="1"/>
    <col min="9204" max="9204" width="4.140625" style="338" customWidth="1"/>
    <col min="9205" max="9205" width="23.140625" style="338" customWidth="1"/>
    <col min="9206" max="9206" width="4" style="338"/>
    <col min="9207" max="9207" width="4.140625" style="338" customWidth="1"/>
    <col min="9208" max="9208" width="23.140625" style="338" customWidth="1"/>
    <col min="9209" max="9209" width="4" style="338" customWidth="1"/>
    <col min="9210" max="9210" width="3.7109375" style="338" customWidth="1"/>
    <col min="9211" max="9211" width="4" style="338" customWidth="1"/>
    <col min="9212" max="9212" width="7.85546875" style="338" customWidth="1"/>
    <col min="9213" max="9213" width="4.5703125" style="338" customWidth="1"/>
    <col min="9214" max="9214" width="4.140625" style="338" customWidth="1"/>
    <col min="9215" max="9216" width="3.85546875" style="338" customWidth="1"/>
    <col min="9217" max="9218" width="4" style="338" customWidth="1"/>
    <col min="9219" max="9219" width="5.28515625" style="338" customWidth="1"/>
    <col min="9220" max="9221" width="4" style="338" customWidth="1"/>
    <col min="9222" max="9222" width="5" style="338" customWidth="1"/>
    <col min="9223" max="9223" width="4.28515625" style="338" customWidth="1"/>
    <col min="9224" max="9224" width="4" style="338" customWidth="1"/>
    <col min="9225" max="9225" width="3.85546875" style="338" customWidth="1"/>
    <col min="9226" max="9226" width="5.7109375" style="338" customWidth="1"/>
    <col min="9227" max="9227" width="5.140625" style="338" customWidth="1"/>
    <col min="9228" max="9228" width="5.7109375" style="338" customWidth="1"/>
    <col min="9229" max="9229" width="4.42578125" style="338" customWidth="1"/>
    <col min="9230" max="9231" width="4" style="338" customWidth="1"/>
    <col min="9232" max="9232" width="7.85546875" style="338" customWidth="1"/>
    <col min="9233" max="9233" width="5.7109375" style="338" customWidth="1"/>
    <col min="9234" max="9234" width="5.42578125" style="338" customWidth="1"/>
    <col min="9235" max="9235" width="4.42578125" style="338" customWidth="1"/>
    <col min="9236" max="9236" width="6.5703125" style="338" customWidth="1"/>
    <col min="9237" max="9237" width="10.28515625" style="338" customWidth="1"/>
    <col min="9238" max="9238" width="4.7109375" style="338" customWidth="1"/>
    <col min="9239" max="9239" width="5.28515625" style="338" customWidth="1"/>
    <col min="9240" max="9240" width="4.42578125" style="338" customWidth="1"/>
    <col min="9241" max="9242" width="4" style="338" customWidth="1"/>
    <col min="9243" max="9243" width="5.85546875" style="338" customWidth="1"/>
    <col min="9244" max="9244" width="4" style="338" customWidth="1"/>
    <col min="9245" max="9245" width="7.42578125" style="338" customWidth="1"/>
    <col min="9246" max="9246" width="5.28515625" style="338" customWidth="1"/>
    <col min="9247" max="9247" width="10.85546875" style="338" customWidth="1"/>
    <col min="9248" max="9249" width="10.28515625" style="338" customWidth="1"/>
    <col min="9250" max="9250" width="9.140625" style="338" customWidth="1"/>
    <col min="9251" max="9251" width="8" style="338" customWidth="1"/>
    <col min="9252" max="9459" width="9.140625" style="338" customWidth="1"/>
    <col min="9460" max="9460" width="4.140625" style="338" customWidth="1"/>
    <col min="9461" max="9461" width="23.140625" style="338" customWidth="1"/>
    <col min="9462" max="9462" width="4" style="338"/>
    <col min="9463" max="9463" width="4.140625" style="338" customWidth="1"/>
    <col min="9464" max="9464" width="23.140625" style="338" customWidth="1"/>
    <col min="9465" max="9465" width="4" style="338" customWidth="1"/>
    <col min="9466" max="9466" width="3.7109375" style="338" customWidth="1"/>
    <col min="9467" max="9467" width="4" style="338" customWidth="1"/>
    <col min="9468" max="9468" width="7.85546875" style="338" customWidth="1"/>
    <col min="9469" max="9469" width="4.5703125" style="338" customWidth="1"/>
    <col min="9470" max="9470" width="4.140625" style="338" customWidth="1"/>
    <col min="9471" max="9472" width="3.85546875" style="338" customWidth="1"/>
    <col min="9473" max="9474" width="4" style="338" customWidth="1"/>
    <col min="9475" max="9475" width="5.28515625" style="338" customWidth="1"/>
    <col min="9476" max="9477" width="4" style="338" customWidth="1"/>
    <col min="9478" max="9478" width="5" style="338" customWidth="1"/>
    <col min="9479" max="9479" width="4.28515625" style="338" customWidth="1"/>
    <col min="9480" max="9480" width="4" style="338" customWidth="1"/>
    <col min="9481" max="9481" width="3.85546875" style="338" customWidth="1"/>
    <col min="9482" max="9482" width="5.7109375" style="338" customWidth="1"/>
    <col min="9483" max="9483" width="5.140625" style="338" customWidth="1"/>
    <col min="9484" max="9484" width="5.7109375" style="338" customWidth="1"/>
    <col min="9485" max="9485" width="4.42578125" style="338" customWidth="1"/>
    <col min="9486" max="9487" width="4" style="338" customWidth="1"/>
    <col min="9488" max="9488" width="7.85546875" style="338" customWidth="1"/>
    <col min="9489" max="9489" width="5.7109375" style="338" customWidth="1"/>
    <col min="9490" max="9490" width="5.42578125" style="338" customWidth="1"/>
    <col min="9491" max="9491" width="4.42578125" style="338" customWidth="1"/>
    <col min="9492" max="9492" width="6.5703125" style="338" customWidth="1"/>
    <col min="9493" max="9493" width="10.28515625" style="338" customWidth="1"/>
    <col min="9494" max="9494" width="4.7109375" style="338" customWidth="1"/>
    <col min="9495" max="9495" width="5.28515625" style="338" customWidth="1"/>
    <col min="9496" max="9496" width="4.42578125" style="338" customWidth="1"/>
    <col min="9497" max="9498" width="4" style="338" customWidth="1"/>
    <col min="9499" max="9499" width="5.85546875" style="338" customWidth="1"/>
    <col min="9500" max="9500" width="4" style="338" customWidth="1"/>
    <col min="9501" max="9501" width="7.42578125" style="338" customWidth="1"/>
    <col min="9502" max="9502" width="5.28515625" style="338" customWidth="1"/>
    <col min="9503" max="9503" width="10.85546875" style="338" customWidth="1"/>
    <col min="9504" max="9505" width="10.28515625" style="338" customWidth="1"/>
    <col min="9506" max="9506" width="9.140625" style="338" customWidth="1"/>
    <col min="9507" max="9507" width="8" style="338" customWidth="1"/>
    <col min="9508" max="9715" width="9.140625" style="338" customWidth="1"/>
    <col min="9716" max="9716" width="4.140625" style="338" customWidth="1"/>
    <col min="9717" max="9717" width="23.140625" style="338" customWidth="1"/>
    <col min="9718" max="9718" width="4" style="338"/>
    <col min="9719" max="9719" width="4.140625" style="338" customWidth="1"/>
    <col min="9720" max="9720" width="23.140625" style="338" customWidth="1"/>
    <col min="9721" max="9721" width="4" style="338" customWidth="1"/>
    <col min="9722" max="9722" width="3.7109375" style="338" customWidth="1"/>
    <col min="9723" max="9723" width="4" style="338" customWidth="1"/>
    <col min="9724" max="9724" width="7.85546875" style="338" customWidth="1"/>
    <col min="9725" max="9725" width="4.5703125" style="338" customWidth="1"/>
    <col min="9726" max="9726" width="4.140625" style="338" customWidth="1"/>
    <col min="9727" max="9728" width="3.85546875" style="338" customWidth="1"/>
    <col min="9729" max="9730" width="4" style="338" customWidth="1"/>
    <col min="9731" max="9731" width="5.28515625" style="338" customWidth="1"/>
    <col min="9732" max="9733" width="4" style="338" customWidth="1"/>
    <col min="9734" max="9734" width="5" style="338" customWidth="1"/>
    <col min="9735" max="9735" width="4.28515625" style="338" customWidth="1"/>
    <col min="9736" max="9736" width="4" style="338" customWidth="1"/>
    <col min="9737" max="9737" width="3.85546875" style="338" customWidth="1"/>
    <col min="9738" max="9738" width="5.7109375" style="338" customWidth="1"/>
    <col min="9739" max="9739" width="5.140625" style="338" customWidth="1"/>
    <col min="9740" max="9740" width="5.7109375" style="338" customWidth="1"/>
    <col min="9741" max="9741" width="4.42578125" style="338" customWidth="1"/>
    <col min="9742" max="9743" width="4" style="338" customWidth="1"/>
    <col min="9744" max="9744" width="7.85546875" style="338" customWidth="1"/>
    <col min="9745" max="9745" width="5.7109375" style="338" customWidth="1"/>
    <col min="9746" max="9746" width="5.42578125" style="338" customWidth="1"/>
    <col min="9747" max="9747" width="4.42578125" style="338" customWidth="1"/>
    <col min="9748" max="9748" width="6.5703125" style="338" customWidth="1"/>
    <col min="9749" max="9749" width="10.28515625" style="338" customWidth="1"/>
    <col min="9750" max="9750" width="4.7109375" style="338" customWidth="1"/>
    <col min="9751" max="9751" width="5.28515625" style="338" customWidth="1"/>
    <col min="9752" max="9752" width="4.42578125" style="338" customWidth="1"/>
    <col min="9753" max="9754" width="4" style="338" customWidth="1"/>
    <col min="9755" max="9755" width="5.85546875" style="338" customWidth="1"/>
    <col min="9756" max="9756" width="4" style="338" customWidth="1"/>
    <col min="9757" max="9757" width="7.42578125" style="338" customWidth="1"/>
    <col min="9758" max="9758" width="5.28515625" style="338" customWidth="1"/>
    <col min="9759" max="9759" width="10.85546875" style="338" customWidth="1"/>
    <col min="9760" max="9761" width="10.28515625" style="338" customWidth="1"/>
    <col min="9762" max="9762" width="9.140625" style="338" customWidth="1"/>
    <col min="9763" max="9763" width="8" style="338" customWidth="1"/>
    <col min="9764" max="9971" width="9.140625" style="338" customWidth="1"/>
    <col min="9972" max="9972" width="4.140625" style="338" customWidth="1"/>
    <col min="9973" max="9973" width="23.140625" style="338" customWidth="1"/>
    <col min="9974" max="9974" width="4" style="338"/>
    <col min="9975" max="9975" width="4.140625" style="338" customWidth="1"/>
    <col min="9976" max="9976" width="23.140625" style="338" customWidth="1"/>
    <col min="9977" max="9977" width="4" style="338" customWidth="1"/>
    <col min="9978" max="9978" width="3.7109375" style="338" customWidth="1"/>
    <col min="9979" max="9979" width="4" style="338" customWidth="1"/>
    <col min="9980" max="9980" width="7.85546875" style="338" customWidth="1"/>
    <col min="9981" max="9981" width="4.5703125" style="338" customWidth="1"/>
    <col min="9982" max="9982" width="4.140625" style="338" customWidth="1"/>
    <col min="9983" max="9984" width="3.85546875" style="338" customWidth="1"/>
    <col min="9985" max="9986" width="4" style="338" customWidth="1"/>
    <col min="9987" max="9987" width="5.28515625" style="338" customWidth="1"/>
    <col min="9988" max="9989" width="4" style="338" customWidth="1"/>
    <col min="9990" max="9990" width="5" style="338" customWidth="1"/>
    <col min="9991" max="9991" width="4.28515625" style="338" customWidth="1"/>
    <col min="9992" max="9992" width="4" style="338" customWidth="1"/>
    <col min="9993" max="9993" width="3.85546875" style="338" customWidth="1"/>
    <col min="9994" max="9994" width="5.7109375" style="338" customWidth="1"/>
    <col min="9995" max="9995" width="5.140625" style="338" customWidth="1"/>
    <col min="9996" max="9996" width="5.7109375" style="338" customWidth="1"/>
    <col min="9997" max="9997" width="4.42578125" style="338" customWidth="1"/>
    <col min="9998" max="9999" width="4" style="338" customWidth="1"/>
    <col min="10000" max="10000" width="7.85546875" style="338" customWidth="1"/>
    <col min="10001" max="10001" width="5.7109375" style="338" customWidth="1"/>
    <col min="10002" max="10002" width="5.42578125" style="338" customWidth="1"/>
    <col min="10003" max="10003" width="4.42578125" style="338" customWidth="1"/>
    <col min="10004" max="10004" width="6.5703125" style="338" customWidth="1"/>
    <col min="10005" max="10005" width="10.28515625" style="338" customWidth="1"/>
    <col min="10006" max="10006" width="4.7109375" style="338" customWidth="1"/>
    <col min="10007" max="10007" width="5.28515625" style="338" customWidth="1"/>
    <col min="10008" max="10008" width="4.42578125" style="338" customWidth="1"/>
    <col min="10009" max="10010" width="4" style="338" customWidth="1"/>
    <col min="10011" max="10011" width="5.85546875" style="338" customWidth="1"/>
    <col min="10012" max="10012" width="4" style="338" customWidth="1"/>
    <col min="10013" max="10013" width="7.42578125" style="338" customWidth="1"/>
    <col min="10014" max="10014" width="5.28515625" style="338" customWidth="1"/>
    <col min="10015" max="10015" width="10.85546875" style="338" customWidth="1"/>
    <col min="10016" max="10017" width="10.28515625" style="338" customWidth="1"/>
    <col min="10018" max="10018" width="9.140625" style="338" customWidth="1"/>
    <col min="10019" max="10019" width="8" style="338" customWidth="1"/>
    <col min="10020" max="10227" width="9.140625" style="338" customWidth="1"/>
    <col min="10228" max="10228" width="4.140625" style="338" customWidth="1"/>
    <col min="10229" max="10229" width="23.140625" style="338" customWidth="1"/>
    <col min="10230" max="10230" width="4" style="338"/>
    <col min="10231" max="10231" width="4.140625" style="338" customWidth="1"/>
    <col min="10232" max="10232" width="23.140625" style="338" customWidth="1"/>
    <col min="10233" max="10233" width="4" style="338" customWidth="1"/>
    <col min="10234" max="10234" width="3.7109375" style="338" customWidth="1"/>
    <col min="10235" max="10235" width="4" style="338" customWidth="1"/>
    <col min="10236" max="10236" width="7.85546875" style="338" customWidth="1"/>
    <col min="10237" max="10237" width="4.5703125" style="338" customWidth="1"/>
    <col min="10238" max="10238" width="4.140625" style="338" customWidth="1"/>
    <col min="10239" max="10240" width="3.85546875" style="338" customWidth="1"/>
    <col min="10241" max="10242" width="4" style="338" customWidth="1"/>
    <col min="10243" max="10243" width="5.28515625" style="338" customWidth="1"/>
    <col min="10244" max="10245" width="4" style="338" customWidth="1"/>
    <col min="10246" max="10246" width="5" style="338" customWidth="1"/>
    <col min="10247" max="10247" width="4.28515625" style="338" customWidth="1"/>
    <col min="10248" max="10248" width="4" style="338" customWidth="1"/>
    <col min="10249" max="10249" width="3.85546875" style="338" customWidth="1"/>
    <col min="10250" max="10250" width="5.7109375" style="338" customWidth="1"/>
    <col min="10251" max="10251" width="5.140625" style="338" customWidth="1"/>
    <col min="10252" max="10252" width="5.7109375" style="338" customWidth="1"/>
    <col min="10253" max="10253" width="4.42578125" style="338" customWidth="1"/>
    <col min="10254" max="10255" width="4" style="338" customWidth="1"/>
    <col min="10256" max="10256" width="7.85546875" style="338" customWidth="1"/>
    <col min="10257" max="10257" width="5.7109375" style="338" customWidth="1"/>
    <col min="10258" max="10258" width="5.42578125" style="338" customWidth="1"/>
    <col min="10259" max="10259" width="4.42578125" style="338" customWidth="1"/>
    <col min="10260" max="10260" width="6.5703125" style="338" customWidth="1"/>
    <col min="10261" max="10261" width="10.28515625" style="338" customWidth="1"/>
    <col min="10262" max="10262" width="4.7109375" style="338" customWidth="1"/>
    <col min="10263" max="10263" width="5.28515625" style="338" customWidth="1"/>
    <col min="10264" max="10264" width="4.42578125" style="338" customWidth="1"/>
    <col min="10265" max="10266" width="4" style="338" customWidth="1"/>
    <col min="10267" max="10267" width="5.85546875" style="338" customWidth="1"/>
    <col min="10268" max="10268" width="4" style="338" customWidth="1"/>
    <col min="10269" max="10269" width="7.42578125" style="338" customWidth="1"/>
    <col min="10270" max="10270" width="5.28515625" style="338" customWidth="1"/>
    <col min="10271" max="10271" width="10.85546875" style="338" customWidth="1"/>
    <col min="10272" max="10273" width="10.28515625" style="338" customWidth="1"/>
    <col min="10274" max="10274" width="9.140625" style="338" customWidth="1"/>
    <col min="10275" max="10275" width="8" style="338" customWidth="1"/>
    <col min="10276" max="10483" width="9.140625" style="338" customWidth="1"/>
    <col min="10484" max="10484" width="4.140625" style="338" customWidth="1"/>
    <col min="10485" max="10485" width="23.140625" style="338" customWidth="1"/>
    <col min="10486" max="10486" width="4" style="338"/>
    <col min="10487" max="10487" width="4.140625" style="338" customWidth="1"/>
    <col min="10488" max="10488" width="23.140625" style="338" customWidth="1"/>
    <col min="10489" max="10489" width="4" style="338" customWidth="1"/>
    <col min="10490" max="10490" width="3.7109375" style="338" customWidth="1"/>
    <col min="10491" max="10491" width="4" style="338" customWidth="1"/>
    <col min="10492" max="10492" width="7.85546875" style="338" customWidth="1"/>
    <col min="10493" max="10493" width="4.5703125" style="338" customWidth="1"/>
    <col min="10494" max="10494" width="4.140625" style="338" customWidth="1"/>
    <col min="10495" max="10496" width="3.85546875" style="338" customWidth="1"/>
    <col min="10497" max="10498" width="4" style="338" customWidth="1"/>
    <col min="10499" max="10499" width="5.28515625" style="338" customWidth="1"/>
    <col min="10500" max="10501" width="4" style="338" customWidth="1"/>
    <col min="10502" max="10502" width="5" style="338" customWidth="1"/>
    <col min="10503" max="10503" width="4.28515625" style="338" customWidth="1"/>
    <col min="10504" max="10504" width="4" style="338" customWidth="1"/>
    <col min="10505" max="10505" width="3.85546875" style="338" customWidth="1"/>
    <col min="10506" max="10506" width="5.7109375" style="338" customWidth="1"/>
    <col min="10507" max="10507" width="5.140625" style="338" customWidth="1"/>
    <col min="10508" max="10508" width="5.7109375" style="338" customWidth="1"/>
    <col min="10509" max="10509" width="4.42578125" style="338" customWidth="1"/>
    <col min="10510" max="10511" width="4" style="338" customWidth="1"/>
    <col min="10512" max="10512" width="7.85546875" style="338" customWidth="1"/>
    <col min="10513" max="10513" width="5.7109375" style="338" customWidth="1"/>
    <col min="10514" max="10514" width="5.42578125" style="338" customWidth="1"/>
    <col min="10515" max="10515" width="4.42578125" style="338" customWidth="1"/>
    <col min="10516" max="10516" width="6.5703125" style="338" customWidth="1"/>
    <col min="10517" max="10517" width="10.28515625" style="338" customWidth="1"/>
    <col min="10518" max="10518" width="4.7109375" style="338" customWidth="1"/>
    <col min="10519" max="10519" width="5.28515625" style="338" customWidth="1"/>
    <col min="10520" max="10520" width="4.42578125" style="338" customWidth="1"/>
    <col min="10521" max="10522" width="4" style="338" customWidth="1"/>
    <col min="10523" max="10523" width="5.85546875" style="338" customWidth="1"/>
    <col min="10524" max="10524" width="4" style="338" customWidth="1"/>
    <col min="10525" max="10525" width="7.42578125" style="338" customWidth="1"/>
    <col min="10526" max="10526" width="5.28515625" style="338" customWidth="1"/>
    <col min="10527" max="10527" width="10.85546875" style="338" customWidth="1"/>
    <col min="10528" max="10529" width="10.28515625" style="338" customWidth="1"/>
    <col min="10530" max="10530" width="9.140625" style="338" customWidth="1"/>
    <col min="10531" max="10531" width="8" style="338" customWidth="1"/>
    <col min="10532" max="10739" width="9.140625" style="338" customWidth="1"/>
    <col min="10740" max="10740" width="4.140625" style="338" customWidth="1"/>
    <col min="10741" max="10741" width="23.140625" style="338" customWidth="1"/>
    <col min="10742" max="10742" width="4" style="338"/>
    <col min="10743" max="10743" width="4.140625" style="338" customWidth="1"/>
    <col min="10744" max="10744" width="23.140625" style="338" customWidth="1"/>
    <col min="10745" max="10745" width="4" style="338" customWidth="1"/>
    <col min="10746" max="10746" width="3.7109375" style="338" customWidth="1"/>
    <col min="10747" max="10747" width="4" style="338" customWidth="1"/>
    <col min="10748" max="10748" width="7.85546875" style="338" customWidth="1"/>
    <col min="10749" max="10749" width="4.5703125" style="338" customWidth="1"/>
    <col min="10750" max="10750" width="4.140625" style="338" customWidth="1"/>
    <col min="10751" max="10752" width="3.85546875" style="338" customWidth="1"/>
    <col min="10753" max="10754" width="4" style="338" customWidth="1"/>
    <col min="10755" max="10755" width="5.28515625" style="338" customWidth="1"/>
    <col min="10756" max="10757" width="4" style="338" customWidth="1"/>
    <col min="10758" max="10758" width="5" style="338" customWidth="1"/>
    <col min="10759" max="10759" width="4.28515625" style="338" customWidth="1"/>
    <col min="10760" max="10760" width="4" style="338" customWidth="1"/>
    <col min="10761" max="10761" width="3.85546875" style="338" customWidth="1"/>
    <col min="10762" max="10762" width="5.7109375" style="338" customWidth="1"/>
    <col min="10763" max="10763" width="5.140625" style="338" customWidth="1"/>
    <col min="10764" max="10764" width="5.7109375" style="338" customWidth="1"/>
    <col min="10765" max="10765" width="4.42578125" style="338" customWidth="1"/>
    <col min="10766" max="10767" width="4" style="338" customWidth="1"/>
    <col min="10768" max="10768" width="7.85546875" style="338" customWidth="1"/>
    <col min="10769" max="10769" width="5.7109375" style="338" customWidth="1"/>
    <col min="10770" max="10770" width="5.42578125" style="338" customWidth="1"/>
    <col min="10771" max="10771" width="4.42578125" style="338" customWidth="1"/>
    <col min="10772" max="10772" width="6.5703125" style="338" customWidth="1"/>
    <col min="10773" max="10773" width="10.28515625" style="338" customWidth="1"/>
    <col min="10774" max="10774" width="4.7109375" style="338" customWidth="1"/>
    <col min="10775" max="10775" width="5.28515625" style="338" customWidth="1"/>
    <col min="10776" max="10776" width="4.42578125" style="338" customWidth="1"/>
    <col min="10777" max="10778" width="4" style="338" customWidth="1"/>
    <col min="10779" max="10779" width="5.85546875" style="338" customWidth="1"/>
    <col min="10780" max="10780" width="4" style="338" customWidth="1"/>
    <col min="10781" max="10781" width="7.42578125" style="338" customWidth="1"/>
    <col min="10782" max="10782" width="5.28515625" style="338" customWidth="1"/>
    <col min="10783" max="10783" width="10.85546875" style="338" customWidth="1"/>
    <col min="10784" max="10785" width="10.28515625" style="338" customWidth="1"/>
    <col min="10786" max="10786" width="9.140625" style="338" customWidth="1"/>
    <col min="10787" max="10787" width="8" style="338" customWidth="1"/>
    <col min="10788" max="10995" width="9.140625" style="338" customWidth="1"/>
    <col min="10996" max="10996" width="4.140625" style="338" customWidth="1"/>
    <col min="10997" max="10997" width="23.140625" style="338" customWidth="1"/>
    <col min="10998" max="10998" width="4" style="338"/>
    <col min="10999" max="10999" width="4.140625" style="338" customWidth="1"/>
    <col min="11000" max="11000" width="23.140625" style="338" customWidth="1"/>
    <col min="11001" max="11001" width="4" style="338" customWidth="1"/>
    <col min="11002" max="11002" width="3.7109375" style="338" customWidth="1"/>
    <col min="11003" max="11003" width="4" style="338" customWidth="1"/>
    <col min="11004" max="11004" width="7.85546875" style="338" customWidth="1"/>
    <col min="11005" max="11005" width="4.5703125" style="338" customWidth="1"/>
    <col min="11006" max="11006" width="4.140625" style="338" customWidth="1"/>
    <col min="11007" max="11008" width="3.85546875" style="338" customWidth="1"/>
    <col min="11009" max="11010" width="4" style="338" customWidth="1"/>
    <col min="11011" max="11011" width="5.28515625" style="338" customWidth="1"/>
    <col min="11012" max="11013" width="4" style="338" customWidth="1"/>
    <col min="11014" max="11014" width="5" style="338" customWidth="1"/>
    <col min="11015" max="11015" width="4.28515625" style="338" customWidth="1"/>
    <col min="11016" max="11016" width="4" style="338" customWidth="1"/>
    <col min="11017" max="11017" width="3.85546875" style="338" customWidth="1"/>
    <col min="11018" max="11018" width="5.7109375" style="338" customWidth="1"/>
    <col min="11019" max="11019" width="5.140625" style="338" customWidth="1"/>
    <col min="11020" max="11020" width="5.7109375" style="338" customWidth="1"/>
    <col min="11021" max="11021" width="4.42578125" style="338" customWidth="1"/>
    <col min="11022" max="11023" width="4" style="338" customWidth="1"/>
    <col min="11024" max="11024" width="7.85546875" style="338" customWidth="1"/>
    <col min="11025" max="11025" width="5.7109375" style="338" customWidth="1"/>
    <col min="11026" max="11026" width="5.42578125" style="338" customWidth="1"/>
    <col min="11027" max="11027" width="4.42578125" style="338" customWidth="1"/>
    <col min="11028" max="11028" width="6.5703125" style="338" customWidth="1"/>
    <col min="11029" max="11029" width="10.28515625" style="338" customWidth="1"/>
    <col min="11030" max="11030" width="4.7109375" style="338" customWidth="1"/>
    <col min="11031" max="11031" width="5.28515625" style="338" customWidth="1"/>
    <col min="11032" max="11032" width="4.42578125" style="338" customWidth="1"/>
    <col min="11033" max="11034" width="4" style="338" customWidth="1"/>
    <col min="11035" max="11035" width="5.85546875" style="338" customWidth="1"/>
    <col min="11036" max="11036" width="4" style="338" customWidth="1"/>
    <col min="11037" max="11037" width="7.42578125" style="338" customWidth="1"/>
    <col min="11038" max="11038" width="5.28515625" style="338" customWidth="1"/>
    <col min="11039" max="11039" width="10.85546875" style="338" customWidth="1"/>
    <col min="11040" max="11041" width="10.28515625" style="338" customWidth="1"/>
    <col min="11042" max="11042" width="9.140625" style="338" customWidth="1"/>
    <col min="11043" max="11043" width="8" style="338" customWidth="1"/>
    <col min="11044" max="11251" width="9.140625" style="338" customWidth="1"/>
    <col min="11252" max="11252" width="4.140625" style="338" customWidth="1"/>
    <col min="11253" max="11253" width="23.140625" style="338" customWidth="1"/>
    <col min="11254" max="11254" width="4" style="338"/>
    <col min="11255" max="11255" width="4.140625" style="338" customWidth="1"/>
    <col min="11256" max="11256" width="23.140625" style="338" customWidth="1"/>
    <col min="11257" max="11257" width="4" style="338" customWidth="1"/>
    <col min="11258" max="11258" width="3.7109375" style="338" customWidth="1"/>
    <col min="11259" max="11259" width="4" style="338" customWidth="1"/>
    <col min="11260" max="11260" width="7.85546875" style="338" customWidth="1"/>
    <col min="11261" max="11261" width="4.5703125" style="338" customWidth="1"/>
    <col min="11262" max="11262" width="4.140625" style="338" customWidth="1"/>
    <col min="11263" max="11264" width="3.85546875" style="338" customWidth="1"/>
    <col min="11265" max="11266" width="4" style="338" customWidth="1"/>
    <col min="11267" max="11267" width="5.28515625" style="338" customWidth="1"/>
    <col min="11268" max="11269" width="4" style="338" customWidth="1"/>
    <col min="11270" max="11270" width="5" style="338" customWidth="1"/>
    <col min="11271" max="11271" width="4.28515625" style="338" customWidth="1"/>
    <col min="11272" max="11272" width="4" style="338" customWidth="1"/>
    <col min="11273" max="11273" width="3.85546875" style="338" customWidth="1"/>
    <col min="11274" max="11274" width="5.7109375" style="338" customWidth="1"/>
    <col min="11275" max="11275" width="5.140625" style="338" customWidth="1"/>
    <col min="11276" max="11276" width="5.7109375" style="338" customWidth="1"/>
    <col min="11277" max="11277" width="4.42578125" style="338" customWidth="1"/>
    <col min="11278" max="11279" width="4" style="338" customWidth="1"/>
    <col min="11280" max="11280" width="7.85546875" style="338" customWidth="1"/>
    <col min="11281" max="11281" width="5.7109375" style="338" customWidth="1"/>
    <col min="11282" max="11282" width="5.42578125" style="338" customWidth="1"/>
    <col min="11283" max="11283" width="4.42578125" style="338" customWidth="1"/>
    <col min="11284" max="11284" width="6.5703125" style="338" customWidth="1"/>
    <col min="11285" max="11285" width="10.28515625" style="338" customWidth="1"/>
    <col min="11286" max="11286" width="4.7109375" style="338" customWidth="1"/>
    <col min="11287" max="11287" width="5.28515625" style="338" customWidth="1"/>
    <col min="11288" max="11288" width="4.42578125" style="338" customWidth="1"/>
    <col min="11289" max="11290" width="4" style="338" customWidth="1"/>
    <col min="11291" max="11291" width="5.85546875" style="338" customWidth="1"/>
    <col min="11292" max="11292" width="4" style="338" customWidth="1"/>
    <col min="11293" max="11293" width="7.42578125" style="338" customWidth="1"/>
    <col min="11294" max="11294" width="5.28515625" style="338" customWidth="1"/>
    <col min="11295" max="11295" width="10.85546875" style="338" customWidth="1"/>
    <col min="11296" max="11297" width="10.28515625" style="338" customWidth="1"/>
    <col min="11298" max="11298" width="9.140625" style="338" customWidth="1"/>
    <col min="11299" max="11299" width="8" style="338" customWidth="1"/>
    <col min="11300" max="11507" width="9.140625" style="338" customWidth="1"/>
    <col min="11508" max="11508" width="4.140625" style="338" customWidth="1"/>
    <col min="11509" max="11509" width="23.140625" style="338" customWidth="1"/>
    <col min="11510" max="11510" width="4" style="338"/>
    <col min="11511" max="11511" width="4.140625" style="338" customWidth="1"/>
    <col min="11512" max="11512" width="23.140625" style="338" customWidth="1"/>
    <col min="11513" max="11513" width="4" style="338" customWidth="1"/>
    <col min="11514" max="11514" width="3.7109375" style="338" customWidth="1"/>
    <col min="11515" max="11515" width="4" style="338" customWidth="1"/>
    <col min="11516" max="11516" width="7.85546875" style="338" customWidth="1"/>
    <col min="11517" max="11517" width="4.5703125" style="338" customWidth="1"/>
    <col min="11518" max="11518" width="4.140625" style="338" customWidth="1"/>
    <col min="11519" max="11520" width="3.85546875" style="338" customWidth="1"/>
    <col min="11521" max="11522" width="4" style="338" customWidth="1"/>
    <col min="11523" max="11523" width="5.28515625" style="338" customWidth="1"/>
    <col min="11524" max="11525" width="4" style="338" customWidth="1"/>
    <col min="11526" max="11526" width="5" style="338" customWidth="1"/>
    <col min="11527" max="11527" width="4.28515625" style="338" customWidth="1"/>
    <col min="11528" max="11528" width="4" style="338" customWidth="1"/>
    <col min="11529" max="11529" width="3.85546875" style="338" customWidth="1"/>
    <col min="11530" max="11530" width="5.7109375" style="338" customWidth="1"/>
    <col min="11531" max="11531" width="5.140625" style="338" customWidth="1"/>
    <col min="11532" max="11532" width="5.7109375" style="338" customWidth="1"/>
    <col min="11533" max="11533" width="4.42578125" style="338" customWidth="1"/>
    <col min="11534" max="11535" width="4" style="338" customWidth="1"/>
    <col min="11536" max="11536" width="7.85546875" style="338" customWidth="1"/>
    <col min="11537" max="11537" width="5.7109375" style="338" customWidth="1"/>
    <col min="11538" max="11538" width="5.42578125" style="338" customWidth="1"/>
    <col min="11539" max="11539" width="4.42578125" style="338" customWidth="1"/>
    <col min="11540" max="11540" width="6.5703125" style="338" customWidth="1"/>
    <col min="11541" max="11541" width="10.28515625" style="338" customWidth="1"/>
    <col min="11542" max="11542" width="4.7109375" style="338" customWidth="1"/>
    <col min="11543" max="11543" width="5.28515625" style="338" customWidth="1"/>
    <col min="11544" max="11544" width="4.42578125" style="338" customWidth="1"/>
    <col min="11545" max="11546" width="4" style="338" customWidth="1"/>
    <col min="11547" max="11547" width="5.85546875" style="338" customWidth="1"/>
    <col min="11548" max="11548" width="4" style="338" customWidth="1"/>
    <col min="11549" max="11549" width="7.42578125" style="338" customWidth="1"/>
    <col min="11550" max="11550" width="5.28515625" style="338" customWidth="1"/>
    <col min="11551" max="11551" width="10.85546875" style="338" customWidth="1"/>
    <col min="11552" max="11553" width="10.28515625" style="338" customWidth="1"/>
    <col min="11554" max="11554" width="9.140625" style="338" customWidth="1"/>
    <col min="11555" max="11555" width="8" style="338" customWidth="1"/>
    <col min="11556" max="11763" width="9.140625" style="338" customWidth="1"/>
    <col min="11764" max="11764" width="4.140625" style="338" customWidth="1"/>
    <col min="11765" max="11765" width="23.140625" style="338" customWidth="1"/>
    <col min="11766" max="11766" width="4" style="338"/>
    <col min="11767" max="11767" width="4.140625" style="338" customWidth="1"/>
    <col min="11768" max="11768" width="23.140625" style="338" customWidth="1"/>
    <col min="11769" max="11769" width="4" style="338" customWidth="1"/>
    <col min="11770" max="11770" width="3.7109375" style="338" customWidth="1"/>
    <col min="11771" max="11771" width="4" style="338" customWidth="1"/>
    <col min="11772" max="11772" width="7.85546875" style="338" customWidth="1"/>
    <col min="11773" max="11773" width="4.5703125" style="338" customWidth="1"/>
    <col min="11774" max="11774" width="4.140625" style="338" customWidth="1"/>
    <col min="11775" max="11776" width="3.85546875" style="338" customWidth="1"/>
    <col min="11777" max="11778" width="4" style="338" customWidth="1"/>
    <col min="11779" max="11779" width="5.28515625" style="338" customWidth="1"/>
    <col min="11780" max="11781" width="4" style="338" customWidth="1"/>
    <col min="11782" max="11782" width="5" style="338" customWidth="1"/>
    <col min="11783" max="11783" width="4.28515625" style="338" customWidth="1"/>
    <col min="11784" max="11784" width="4" style="338" customWidth="1"/>
    <col min="11785" max="11785" width="3.85546875" style="338" customWidth="1"/>
    <col min="11786" max="11786" width="5.7109375" style="338" customWidth="1"/>
    <col min="11787" max="11787" width="5.140625" style="338" customWidth="1"/>
    <col min="11788" max="11788" width="5.7109375" style="338" customWidth="1"/>
    <col min="11789" max="11789" width="4.42578125" style="338" customWidth="1"/>
    <col min="11790" max="11791" width="4" style="338" customWidth="1"/>
    <col min="11792" max="11792" width="7.85546875" style="338" customWidth="1"/>
    <col min="11793" max="11793" width="5.7109375" style="338" customWidth="1"/>
    <col min="11794" max="11794" width="5.42578125" style="338" customWidth="1"/>
    <col min="11795" max="11795" width="4.42578125" style="338" customWidth="1"/>
    <col min="11796" max="11796" width="6.5703125" style="338" customWidth="1"/>
    <col min="11797" max="11797" width="10.28515625" style="338" customWidth="1"/>
    <col min="11798" max="11798" width="4.7109375" style="338" customWidth="1"/>
    <col min="11799" max="11799" width="5.28515625" style="338" customWidth="1"/>
    <col min="11800" max="11800" width="4.42578125" style="338" customWidth="1"/>
    <col min="11801" max="11802" width="4" style="338" customWidth="1"/>
    <col min="11803" max="11803" width="5.85546875" style="338" customWidth="1"/>
    <col min="11804" max="11804" width="4" style="338" customWidth="1"/>
    <col min="11805" max="11805" width="7.42578125" style="338" customWidth="1"/>
    <col min="11806" max="11806" width="5.28515625" style="338" customWidth="1"/>
    <col min="11807" max="11807" width="10.85546875" style="338" customWidth="1"/>
    <col min="11808" max="11809" width="10.28515625" style="338" customWidth="1"/>
    <col min="11810" max="11810" width="9.140625" style="338" customWidth="1"/>
    <col min="11811" max="11811" width="8" style="338" customWidth="1"/>
    <col min="11812" max="12019" width="9.140625" style="338" customWidth="1"/>
    <col min="12020" max="12020" width="4.140625" style="338" customWidth="1"/>
    <col min="12021" max="12021" width="23.140625" style="338" customWidth="1"/>
    <col min="12022" max="12022" width="4" style="338"/>
    <col min="12023" max="12023" width="4.140625" style="338" customWidth="1"/>
    <col min="12024" max="12024" width="23.140625" style="338" customWidth="1"/>
    <col min="12025" max="12025" width="4" style="338" customWidth="1"/>
    <col min="12026" max="12026" width="3.7109375" style="338" customWidth="1"/>
    <col min="12027" max="12027" width="4" style="338" customWidth="1"/>
    <col min="12028" max="12028" width="7.85546875" style="338" customWidth="1"/>
    <col min="12029" max="12029" width="4.5703125" style="338" customWidth="1"/>
    <col min="12030" max="12030" width="4.140625" style="338" customWidth="1"/>
    <col min="12031" max="12032" width="3.85546875" style="338" customWidth="1"/>
    <col min="12033" max="12034" width="4" style="338" customWidth="1"/>
    <col min="12035" max="12035" width="5.28515625" style="338" customWidth="1"/>
    <col min="12036" max="12037" width="4" style="338" customWidth="1"/>
    <col min="12038" max="12038" width="5" style="338" customWidth="1"/>
    <col min="12039" max="12039" width="4.28515625" style="338" customWidth="1"/>
    <col min="12040" max="12040" width="4" style="338" customWidth="1"/>
    <col min="12041" max="12041" width="3.85546875" style="338" customWidth="1"/>
    <col min="12042" max="12042" width="5.7109375" style="338" customWidth="1"/>
    <col min="12043" max="12043" width="5.140625" style="338" customWidth="1"/>
    <col min="12044" max="12044" width="5.7109375" style="338" customWidth="1"/>
    <col min="12045" max="12045" width="4.42578125" style="338" customWidth="1"/>
    <col min="12046" max="12047" width="4" style="338" customWidth="1"/>
    <col min="12048" max="12048" width="7.85546875" style="338" customWidth="1"/>
    <col min="12049" max="12049" width="5.7109375" style="338" customWidth="1"/>
    <col min="12050" max="12050" width="5.42578125" style="338" customWidth="1"/>
    <col min="12051" max="12051" width="4.42578125" style="338" customWidth="1"/>
    <col min="12052" max="12052" width="6.5703125" style="338" customWidth="1"/>
    <col min="12053" max="12053" width="10.28515625" style="338" customWidth="1"/>
    <col min="12054" max="12054" width="4.7109375" style="338" customWidth="1"/>
    <col min="12055" max="12055" width="5.28515625" style="338" customWidth="1"/>
    <col min="12056" max="12056" width="4.42578125" style="338" customWidth="1"/>
    <col min="12057" max="12058" width="4" style="338" customWidth="1"/>
    <col min="12059" max="12059" width="5.85546875" style="338" customWidth="1"/>
    <col min="12060" max="12060" width="4" style="338" customWidth="1"/>
    <col min="12061" max="12061" width="7.42578125" style="338" customWidth="1"/>
    <col min="12062" max="12062" width="5.28515625" style="338" customWidth="1"/>
    <col min="12063" max="12063" width="10.85546875" style="338" customWidth="1"/>
    <col min="12064" max="12065" width="10.28515625" style="338" customWidth="1"/>
    <col min="12066" max="12066" width="9.140625" style="338" customWidth="1"/>
    <col min="12067" max="12067" width="8" style="338" customWidth="1"/>
    <col min="12068" max="12275" width="9.140625" style="338" customWidth="1"/>
    <col min="12276" max="12276" width="4.140625" style="338" customWidth="1"/>
    <col min="12277" max="12277" width="23.140625" style="338" customWidth="1"/>
    <col min="12278" max="12278" width="4" style="338"/>
    <col min="12279" max="12279" width="4.140625" style="338" customWidth="1"/>
    <col min="12280" max="12280" width="23.140625" style="338" customWidth="1"/>
    <col min="12281" max="12281" width="4" style="338" customWidth="1"/>
    <col min="12282" max="12282" width="3.7109375" style="338" customWidth="1"/>
    <col min="12283" max="12283" width="4" style="338" customWidth="1"/>
    <col min="12284" max="12284" width="7.85546875" style="338" customWidth="1"/>
    <col min="12285" max="12285" width="4.5703125" style="338" customWidth="1"/>
    <col min="12286" max="12286" width="4.140625" style="338" customWidth="1"/>
    <col min="12287" max="12288" width="3.85546875" style="338" customWidth="1"/>
    <col min="12289" max="12290" width="4" style="338" customWidth="1"/>
    <col min="12291" max="12291" width="5.28515625" style="338" customWidth="1"/>
    <col min="12292" max="12293" width="4" style="338" customWidth="1"/>
    <col min="12294" max="12294" width="5" style="338" customWidth="1"/>
    <col min="12295" max="12295" width="4.28515625" style="338" customWidth="1"/>
    <col min="12296" max="12296" width="4" style="338" customWidth="1"/>
    <col min="12297" max="12297" width="3.85546875" style="338" customWidth="1"/>
    <col min="12298" max="12298" width="5.7109375" style="338" customWidth="1"/>
    <col min="12299" max="12299" width="5.140625" style="338" customWidth="1"/>
    <col min="12300" max="12300" width="5.7109375" style="338" customWidth="1"/>
    <col min="12301" max="12301" width="4.42578125" style="338" customWidth="1"/>
    <col min="12302" max="12303" width="4" style="338" customWidth="1"/>
    <col min="12304" max="12304" width="7.85546875" style="338" customWidth="1"/>
    <col min="12305" max="12305" width="5.7109375" style="338" customWidth="1"/>
    <col min="12306" max="12306" width="5.42578125" style="338" customWidth="1"/>
    <col min="12307" max="12307" width="4.42578125" style="338" customWidth="1"/>
    <col min="12308" max="12308" width="6.5703125" style="338" customWidth="1"/>
    <col min="12309" max="12309" width="10.28515625" style="338" customWidth="1"/>
    <col min="12310" max="12310" width="4.7109375" style="338" customWidth="1"/>
    <col min="12311" max="12311" width="5.28515625" style="338" customWidth="1"/>
    <col min="12312" max="12312" width="4.42578125" style="338" customWidth="1"/>
    <col min="12313" max="12314" width="4" style="338" customWidth="1"/>
    <col min="12315" max="12315" width="5.85546875" style="338" customWidth="1"/>
    <col min="12316" max="12316" width="4" style="338" customWidth="1"/>
    <col min="12317" max="12317" width="7.42578125" style="338" customWidth="1"/>
    <col min="12318" max="12318" width="5.28515625" style="338" customWidth="1"/>
    <col min="12319" max="12319" width="10.85546875" style="338" customWidth="1"/>
    <col min="12320" max="12321" width="10.28515625" style="338" customWidth="1"/>
    <col min="12322" max="12322" width="9.140625" style="338" customWidth="1"/>
    <col min="12323" max="12323" width="8" style="338" customWidth="1"/>
    <col min="12324" max="12531" width="9.140625" style="338" customWidth="1"/>
    <col min="12532" max="12532" width="4.140625" style="338" customWidth="1"/>
    <col min="12533" max="12533" width="23.140625" style="338" customWidth="1"/>
    <col min="12534" max="12534" width="4" style="338"/>
    <col min="12535" max="12535" width="4.140625" style="338" customWidth="1"/>
    <col min="12536" max="12536" width="23.140625" style="338" customWidth="1"/>
    <col min="12537" max="12537" width="4" style="338" customWidth="1"/>
    <col min="12538" max="12538" width="3.7109375" style="338" customWidth="1"/>
    <col min="12539" max="12539" width="4" style="338" customWidth="1"/>
    <col min="12540" max="12540" width="7.85546875" style="338" customWidth="1"/>
    <col min="12541" max="12541" width="4.5703125" style="338" customWidth="1"/>
    <col min="12542" max="12542" width="4.140625" style="338" customWidth="1"/>
    <col min="12543" max="12544" width="3.85546875" style="338" customWidth="1"/>
    <col min="12545" max="12546" width="4" style="338" customWidth="1"/>
    <col min="12547" max="12547" width="5.28515625" style="338" customWidth="1"/>
    <col min="12548" max="12549" width="4" style="338" customWidth="1"/>
    <col min="12550" max="12550" width="5" style="338" customWidth="1"/>
    <col min="12551" max="12551" width="4.28515625" style="338" customWidth="1"/>
    <col min="12552" max="12552" width="4" style="338" customWidth="1"/>
    <col min="12553" max="12553" width="3.85546875" style="338" customWidth="1"/>
    <col min="12554" max="12554" width="5.7109375" style="338" customWidth="1"/>
    <col min="12555" max="12555" width="5.140625" style="338" customWidth="1"/>
    <col min="12556" max="12556" width="5.7109375" style="338" customWidth="1"/>
    <col min="12557" max="12557" width="4.42578125" style="338" customWidth="1"/>
    <col min="12558" max="12559" width="4" style="338" customWidth="1"/>
    <col min="12560" max="12560" width="7.85546875" style="338" customWidth="1"/>
    <col min="12561" max="12561" width="5.7109375" style="338" customWidth="1"/>
    <col min="12562" max="12562" width="5.42578125" style="338" customWidth="1"/>
    <col min="12563" max="12563" width="4.42578125" style="338" customWidth="1"/>
    <col min="12564" max="12564" width="6.5703125" style="338" customWidth="1"/>
    <col min="12565" max="12565" width="10.28515625" style="338" customWidth="1"/>
    <col min="12566" max="12566" width="4.7109375" style="338" customWidth="1"/>
    <col min="12567" max="12567" width="5.28515625" style="338" customWidth="1"/>
    <col min="12568" max="12568" width="4.42578125" style="338" customWidth="1"/>
    <col min="12569" max="12570" width="4" style="338" customWidth="1"/>
    <col min="12571" max="12571" width="5.85546875" style="338" customWidth="1"/>
    <col min="12572" max="12572" width="4" style="338" customWidth="1"/>
    <col min="12573" max="12573" width="7.42578125" style="338" customWidth="1"/>
    <col min="12574" max="12574" width="5.28515625" style="338" customWidth="1"/>
    <col min="12575" max="12575" width="10.85546875" style="338" customWidth="1"/>
    <col min="12576" max="12577" width="10.28515625" style="338" customWidth="1"/>
    <col min="12578" max="12578" width="9.140625" style="338" customWidth="1"/>
    <col min="12579" max="12579" width="8" style="338" customWidth="1"/>
    <col min="12580" max="12787" width="9.140625" style="338" customWidth="1"/>
    <col min="12788" max="12788" width="4.140625" style="338" customWidth="1"/>
    <col min="12789" max="12789" width="23.140625" style="338" customWidth="1"/>
    <col min="12790" max="12790" width="4" style="338"/>
    <col min="12791" max="12791" width="4.140625" style="338" customWidth="1"/>
    <col min="12792" max="12792" width="23.140625" style="338" customWidth="1"/>
    <col min="12793" max="12793" width="4" style="338" customWidth="1"/>
    <col min="12794" max="12794" width="3.7109375" style="338" customWidth="1"/>
    <col min="12795" max="12795" width="4" style="338" customWidth="1"/>
    <col min="12796" max="12796" width="7.85546875" style="338" customWidth="1"/>
    <col min="12797" max="12797" width="4.5703125" style="338" customWidth="1"/>
    <col min="12798" max="12798" width="4.140625" style="338" customWidth="1"/>
    <col min="12799" max="12800" width="3.85546875" style="338" customWidth="1"/>
    <col min="12801" max="12802" width="4" style="338" customWidth="1"/>
    <col min="12803" max="12803" width="5.28515625" style="338" customWidth="1"/>
    <col min="12804" max="12805" width="4" style="338" customWidth="1"/>
    <col min="12806" max="12806" width="5" style="338" customWidth="1"/>
    <col min="12807" max="12807" width="4.28515625" style="338" customWidth="1"/>
    <col min="12808" max="12808" width="4" style="338" customWidth="1"/>
    <col min="12809" max="12809" width="3.85546875" style="338" customWidth="1"/>
    <col min="12810" max="12810" width="5.7109375" style="338" customWidth="1"/>
    <col min="12811" max="12811" width="5.140625" style="338" customWidth="1"/>
    <col min="12812" max="12812" width="5.7109375" style="338" customWidth="1"/>
    <col min="12813" max="12813" width="4.42578125" style="338" customWidth="1"/>
    <col min="12814" max="12815" width="4" style="338" customWidth="1"/>
    <col min="12816" max="12816" width="7.85546875" style="338" customWidth="1"/>
    <col min="12817" max="12817" width="5.7109375" style="338" customWidth="1"/>
    <col min="12818" max="12818" width="5.42578125" style="338" customWidth="1"/>
    <col min="12819" max="12819" width="4.42578125" style="338" customWidth="1"/>
    <col min="12820" max="12820" width="6.5703125" style="338" customWidth="1"/>
    <col min="12821" max="12821" width="10.28515625" style="338" customWidth="1"/>
    <col min="12822" max="12822" width="4.7109375" style="338" customWidth="1"/>
    <col min="12823" max="12823" width="5.28515625" style="338" customWidth="1"/>
    <col min="12824" max="12824" width="4.42578125" style="338" customWidth="1"/>
    <col min="12825" max="12826" width="4" style="338" customWidth="1"/>
    <col min="12827" max="12827" width="5.85546875" style="338" customWidth="1"/>
    <col min="12828" max="12828" width="4" style="338" customWidth="1"/>
    <col min="12829" max="12829" width="7.42578125" style="338" customWidth="1"/>
    <col min="12830" max="12830" width="5.28515625" style="338" customWidth="1"/>
    <col min="12831" max="12831" width="10.85546875" style="338" customWidth="1"/>
    <col min="12832" max="12833" width="10.28515625" style="338" customWidth="1"/>
    <col min="12834" max="12834" width="9.140625" style="338" customWidth="1"/>
    <col min="12835" max="12835" width="8" style="338" customWidth="1"/>
    <col min="12836" max="13043" width="9.140625" style="338" customWidth="1"/>
    <col min="13044" max="13044" width="4.140625" style="338" customWidth="1"/>
    <col min="13045" max="13045" width="23.140625" style="338" customWidth="1"/>
    <col min="13046" max="13046" width="4" style="338"/>
    <col min="13047" max="13047" width="4.140625" style="338" customWidth="1"/>
    <col min="13048" max="13048" width="23.140625" style="338" customWidth="1"/>
    <col min="13049" max="13049" width="4" style="338" customWidth="1"/>
    <col min="13050" max="13050" width="3.7109375" style="338" customWidth="1"/>
    <col min="13051" max="13051" width="4" style="338" customWidth="1"/>
    <col min="13052" max="13052" width="7.85546875" style="338" customWidth="1"/>
    <col min="13053" max="13053" width="4.5703125" style="338" customWidth="1"/>
    <col min="13054" max="13054" width="4.140625" style="338" customWidth="1"/>
    <col min="13055" max="13056" width="3.85546875" style="338" customWidth="1"/>
    <col min="13057" max="13058" width="4" style="338" customWidth="1"/>
    <col min="13059" max="13059" width="5.28515625" style="338" customWidth="1"/>
    <col min="13060" max="13061" width="4" style="338" customWidth="1"/>
    <col min="13062" max="13062" width="5" style="338" customWidth="1"/>
    <col min="13063" max="13063" width="4.28515625" style="338" customWidth="1"/>
    <col min="13064" max="13064" width="4" style="338" customWidth="1"/>
    <col min="13065" max="13065" width="3.85546875" style="338" customWidth="1"/>
    <col min="13066" max="13066" width="5.7109375" style="338" customWidth="1"/>
    <col min="13067" max="13067" width="5.140625" style="338" customWidth="1"/>
    <col min="13068" max="13068" width="5.7109375" style="338" customWidth="1"/>
    <col min="13069" max="13069" width="4.42578125" style="338" customWidth="1"/>
    <col min="13070" max="13071" width="4" style="338" customWidth="1"/>
    <col min="13072" max="13072" width="7.85546875" style="338" customWidth="1"/>
    <col min="13073" max="13073" width="5.7109375" style="338" customWidth="1"/>
    <col min="13074" max="13074" width="5.42578125" style="338" customWidth="1"/>
    <col min="13075" max="13075" width="4.42578125" style="338" customWidth="1"/>
    <col min="13076" max="13076" width="6.5703125" style="338" customWidth="1"/>
    <col min="13077" max="13077" width="10.28515625" style="338" customWidth="1"/>
    <col min="13078" max="13078" width="4.7109375" style="338" customWidth="1"/>
    <col min="13079" max="13079" width="5.28515625" style="338" customWidth="1"/>
    <col min="13080" max="13080" width="4.42578125" style="338" customWidth="1"/>
    <col min="13081" max="13082" width="4" style="338" customWidth="1"/>
    <col min="13083" max="13083" width="5.85546875" style="338" customWidth="1"/>
    <col min="13084" max="13084" width="4" style="338" customWidth="1"/>
    <col min="13085" max="13085" width="7.42578125" style="338" customWidth="1"/>
    <col min="13086" max="13086" width="5.28515625" style="338" customWidth="1"/>
    <col min="13087" max="13087" width="10.85546875" style="338" customWidth="1"/>
    <col min="13088" max="13089" width="10.28515625" style="338" customWidth="1"/>
    <col min="13090" max="13090" width="9.140625" style="338" customWidth="1"/>
    <col min="13091" max="13091" width="8" style="338" customWidth="1"/>
    <col min="13092" max="13299" width="9.140625" style="338" customWidth="1"/>
    <col min="13300" max="13300" width="4.140625" style="338" customWidth="1"/>
    <col min="13301" max="13301" width="23.140625" style="338" customWidth="1"/>
    <col min="13302" max="13302" width="4" style="338"/>
    <col min="13303" max="13303" width="4.140625" style="338" customWidth="1"/>
    <col min="13304" max="13304" width="23.140625" style="338" customWidth="1"/>
    <col min="13305" max="13305" width="4" style="338" customWidth="1"/>
    <col min="13306" max="13306" width="3.7109375" style="338" customWidth="1"/>
    <col min="13307" max="13307" width="4" style="338" customWidth="1"/>
    <col min="13308" max="13308" width="7.85546875" style="338" customWidth="1"/>
    <col min="13309" max="13309" width="4.5703125" style="338" customWidth="1"/>
    <col min="13310" max="13310" width="4.140625" style="338" customWidth="1"/>
    <col min="13311" max="13312" width="3.85546875" style="338" customWidth="1"/>
    <col min="13313" max="13314" width="4" style="338" customWidth="1"/>
    <col min="13315" max="13315" width="5.28515625" style="338" customWidth="1"/>
    <col min="13316" max="13317" width="4" style="338" customWidth="1"/>
    <col min="13318" max="13318" width="5" style="338" customWidth="1"/>
    <col min="13319" max="13319" width="4.28515625" style="338" customWidth="1"/>
    <col min="13320" max="13320" width="4" style="338" customWidth="1"/>
    <col min="13321" max="13321" width="3.85546875" style="338" customWidth="1"/>
    <col min="13322" max="13322" width="5.7109375" style="338" customWidth="1"/>
    <col min="13323" max="13323" width="5.140625" style="338" customWidth="1"/>
    <col min="13324" max="13324" width="5.7109375" style="338" customWidth="1"/>
    <col min="13325" max="13325" width="4.42578125" style="338" customWidth="1"/>
    <col min="13326" max="13327" width="4" style="338" customWidth="1"/>
    <col min="13328" max="13328" width="7.85546875" style="338" customWidth="1"/>
    <col min="13329" max="13329" width="5.7109375" style="338" customWidth="1"/>
    <col min="13330" max="13330" width="5.42578125" style="338" customWidth="1"/>
    <col min="13331" max="13331" width="4.42578125" style="338" customWidth="1"/>
    <col min="13332" max="13332" width="6.5703125" style="338" customWidth="1"/>
    <col min="13333" max="13333" width="10.28515625" style="338" customWidth="1"/>
    <col min="13334" max="13334" width="4.7109375" style="338" customWidth="1"/>
    <col min="13335" max="13335" width="5.28515625" style="338" customWidth="1"/>
    <col min="13336" max="13336" width="4.42578125" style="338" customWidth="1"/>
    <col min="13337" max="13338" width="4" style="338" customWidth="1"/>
    <col min="13339" max="13339" width="5.85546875" style="338" customWidth="1"/>
    <col min="13340" max="13340" width="4" style="338" customWidth="1"/>
    <col min="13341" max="13341" width="7.42578125" style="338" customWidth="1"/>
    <col min="13342" max="13342" width="5.28515625" style="338" customWidth="1"/>
    <col min="13343" max="13343" width="10.85546875" style="338" customWidth="1"/>
    <col min="13344" max="13345" width="10.28515625" style="338" customWidth="1"/>
    <col min="13346" max="13346" width="9.140625" style="338" customWidth="1"/>
    <col min="13347" max="13347" width="8" style="338" customWidth="1"/>
    <col min="13348" max="13555" width="9.140625" style="338" customWidth="1"/>
    <col min="13556" max="13556" width="4.140625" style="338" customWidth="1"/>
    <col min="13557" max="13557" width="23.140625" style="338" customWidth="1"/>
    <col min="13558" max="13558" width="4" style="338"/>
    <col min="13559" max="13559" width="4.140625" style="338" customWidth="1"/>
    <col min="13560" max="13560" width="23.140625" style="338" customWidth="1"/>
    <col min="13561" max="13561" width="4" style="338" customWidth="1"/>
    <col min="13562" max="13562" width="3.7109375" style="338" customWidth="1"/>
    <col min="13563" max="13563" width="4" style="338" customWidth="1"/>
    <col min="13564" max="13564" width="7.85546875" style="338" customWidth="1"/>
    <col min="13565" max="13565" width="4.5703125" style="338" customWidth="1"/>
    <col min="13566" max="13566" width="4.140625" style="338" customWidth="1"/>
    <col min="13567" max="13568" width="3.85546875" style="338" customWidth="1"/>
    <col min="13569" max="13570" width="4" style="338" customWidth="1"/>
    <col min="13571" max="13571" width="5.28515625" style="338" customWidth="1"/>
    <col min="13572" max="13573" width="4" style="338" customWidth="1"/>
    <col min="13574" max="13574" width="5" style="338" customWidth="1"/>
    <col min="13575" max="13575" width="4.28515625" style="338" customWidth="1"/>
    <col min="13576" max="13576" width="4" style="338" customWidth="1"/>
    <col min="13577" max="13577" width="3.85546875" style="338" customWidth="1"/>
    <col min="13578" max="13578" width="5.7109375" style="338" customWidth="1"/>
    <col min="13579" max="13579" width="5.140625" style="338" customWidth="1"/>
    <col min="13580" max="13580" width="5.7109375" style="338" customWidth="1"/>
    <col min="13581" max="13581" width="4.42578125" style="338" customWidth="1"/>
    <col min="13582" max="13583" width="4" style="338" customWidth="1"/>
    <col min="13584" max="13584" width="7.85546875" style="338" customWidth="1"/>
    <col min="13585" max="13585" width="5.7109375" style="338" customWidth="1"/>
    <col min="13586" max="13586" width="5.42578125" style="338" customWidth="1"/>
    <col min="13587" max="13587" width="4.42578125" style="338" customWidth="1"/>
    <col min="13588" max="13588" width="6.5703125" style="338" customWidth="1"/>
    <col min="13589" max="13589" width="10.28515625" style="338" customWidth="1"/>
    <col min="13590" max="13590" width="4.7109375" style="338" customWidth="1"/>
    <col min="13591" max="13591" width="5.28515625" style="338" customWidth="1"/>
    <col min="13592" max="13592" width="4.42578125" style="338" customWidth="1"/>
    <col min="13593" max="13594" width="4" style="338" customWidth="1"/>
    <col min="13595" max="13595" width="5.85546875" style="338" customWidth="1"/>
    <col min="13596" max="13596" width="4" style="338" customWidth="1"/>
    <col min="13597" max="13597" width="7.42578125" style="338" customWidth="1"/>
    <col min="13598" max="13598" width="5.28515625" style="338" customWidth="1"/>
    <col min="13599" max="13599" width="10.85546875" style="338" customWidth="1"/>
    <col min="13600" max="13601" width="10.28515625" style="338" customWidth="1"/>
    <col min="13602" max="13602" width="9.140625" style="338" customWidth="1"/>
    <col min="13603" max="13603" width="8" style="338" customWidth="1"/>
    <col min="13604" max="13811" width="9.140625" style="338" customWidth="1"/>
    <col min="13812" max="13812" width="4.140625" style="338" customWidth="1"/>
    <col min="13813" max="13813" width="23.140625" style="338" customWidth="1"/>
    <col min="13814" max="13814" width="4" style="338"/>
    <col min="13815" max="13815" width="4.140625" style="338" customWidth="1"/>
    <col min="13816" max="13816" width="23.140625" style="338" customWidth="1"/>
    <col min="13817" max="13817" width="4" style="338" customWidth="1"/>
    <col min="13818" max="13818" width="3.7109375" style="338" customWidth="1"/>
    <col min="13819" max="13819" width="4" style="338" customWidth="1"/>
    <col min="13820" max="13820" width="7.85546875" style="338" customWidth="1"/>
    <col min="13821" max="13821" width="4.5703125" style="338" customWidth="1"/>
    <col min="13822" max="13822" width="4.140625" style="338" customWidth="1"/>
    <col min="13823" max="13824" width="3.85546875" style="338" customWidth="1"/>
    <col min="13825" max="13826" width="4" style="338" customWidth="1"/>
    <col min="13827" max="13827" width="5.28515625" style="338" customWidth="1"/>
    <col min="13828" max="13829" width="4" style="338" customWidth="1"/>
    <col min="13830" max="13830" width="5" style="338" customWidth="1"/>
    <col min="13831" max="13831" width="4.28515625" style="338" customWidth="1"/>
    <col min="13832" max="13832" width="4" style="338" customWidth="1"/>
    <col min="13833" max="13833" width="3.85546875" style="338" customWidth="1"/>
    <col min="13834" max="13834" width="5.7109375" style="338" customWidth="1"/>
    <col min="13835" max="13835" width="5.140625" style="338" customWidth="1"/>
    <col min="13836" max="13836" width="5.7109375" style="338" customWidth="1"/>
    <col min="13837" max="13837" width="4.42578125" style="338" customWidth="1"/>
    <col min="13838" max="13839" width="4" style="338" customWidth="1"/>
    <col min="13840" max="13840" width="7.85546875" style="338" customWidth="1"/>
    <col min="13841" max="13841" width="5.7109375" style="338" customWidth="1"/>
    <col min="13842" max="13842" width="5.42578125" style="338" customWidth="1"/>
    <col min="13843" max="13843" width="4.42578125" style="338" customWidth="1"/>
    <col min="13844" max="13844" width="6.5703125" style="338" customWidth="1"/>
    <col min="13845" max="13845" width="10.28515625" style="338" customWidth="1"/>
    <col min="13846" max="13846" width="4.7109375" style="338" customWidth="1"/>
    <col min="13847" max="13847" width="5.28515625" style="338" customWidth="1"/>
    <col min="13848" max="13848" width="4.42578125" style="338" customWidth="1"/>
    <col min="13849" max="13850" width="4" style="338" customWidth="1"/>
    <col min="13851" max="13851" width="5.85546875" style="338" customWidth="1"/>
    <col min="13852" max="13852" width="4" style="338" customWidth="1"/>
    <col min="13853" max="13853" width="7.42578125" style="338" customWidth="1"/>
    <col min="13854" max="13854" width="5.28515625" style="338" customWidth="1"/>
    <col min="13855" max="13855" width="10.85546875" style="338" customWidth="1"/>
    <col min="13856" max="13857" width="10.28515625" style="338" customWidth="1"/>
    <col min="13858" max="13858" width="9.140625" style="338" customWidth="1"/>
    <col min="13859" max="13859" width="8" style="338" customWidth="1"/>
    <col min="13860" max="14067" width="9.140625" style="338" customWidth="1"/>
    <col min="14068" max="14068" width="4.140625" style="338" customWidth="1"/>
    <col min="14069" max="14069" width="23.140625" style="338" customWidth="1"/>
    <col min="14070" max="14070" width="4" style="338"/>
    <col min="14071" max="14071" width="4.140625" style="338" customWidth="1"/>
    <col min="14072" max="14072" width="23.140625" style="338" customWidth="1"/>
    <col min="14073" max="14073" width="4" style="338" customWidth="1"/>
    <col min="14074" max="14074" width="3.7109375" style="338" customWidth="1"/>
    <col min="14075" max="14075" width="4" style="338" customWidth="1"/>
    <col min="14076" max="14076" width="7.85546875" style="338" customWidth="1"/>
    <col min="14077" max="14077" width="4.5703125" style="338" customWidth="1"/>
    <col min="14078" max="14078" width="4.140625" style="338" customWidth="1"/>
    <col min="14079" max="14080" width="3.85546875" style="338" customWidth="1"/>
    <col min="14081" max="14082" width="4" style="338" customWidth="1"/>
    <col min="14083" max="14083" width="5.28515625" style="338" customWidth="1"/>
    <col min="14084" max="14085" width="4" style="338" customWidth="1"/>
    <col min="14086" max="14086" width="5" style="338" customWidth="1"/>
    <col min="14087" max="14087" width="4.28515625" style="338" customWidth="1"/>
    <col min="14088" max="14088" width="4" style="338" customWidth="1"/>
    <col min="14089" max="14089" width="3.85546875" style="338" customWidth="1"/>
    <col min="14090" max="14090" width="5.7109375" style="338" customWidth="1"/>
    <col min="14091" max="14091" width="5.140625" style="338" customWidth="1"/>
    <col min="14092" max="14092" width="5.7109375" style="338" customWidth="1"/>
    <col min="14093" max="14093" width="4.42578125" style="338" customWidth="1"/>
    <col min="14094" max="14095" width="4" style="338" customWidth="1"/>
    <col min="14096" max="14096" width="7.85546875" style="338" customWidth="1"/>
    <col min="14097" max="14097" width="5.7109375" style="338" customWidth="1"/>
    <col min="14098" max="14098" width="5.42578125" style="338" customWidth="1"/>
    <col min="14099" max="14099" width="4.42578125" style="338" customWidth="1"/>
    <col min="14100" max="14100" width="6.5703125" style="338" customWidth="1"/>
    <col min="14101" max="14101" width="10.28515625" style="338" customWidth="1"/>
    <col min="14102" max="14102" width="4.7109375" style="338" customWidth="1"/>
    <col min="14103" max="14103" width="5.28515625" style="338" customWidth="1"/>
    <col min="14104" max="14104" width="4.42578125" style="338" customWidth="1"/>
    <col min="14105" max="14106" width="4" style="338" customWidth="1"/>
    <col min="14107" max="14107" width="5.85546875" style="338" customWidth="1"/>
    <col min="14108" max="14108" width="4" style="338" customWidth="1"/>
    <col min="14109" max="14109" width="7.42578125" style="338" customWidth="1"/>
    <col min="14110" max="14110" width="5.28515625" style="338" customWidth="1"/>
    <col min="14111" max="14111" width="10.85546875" style="338" customWidth="1"/>
    <col min="14112" max="14113" width="10.28515625" style="338" customWidth="1"/>
    <col min="14114" max="14114" width="9.140625" style="338" customWidth="1"/>
    <col min="14115" max="14115" width="8" style="338" customWidth="1"/>
    <col min="14116" max="14323" width="9.140625" style="338" customWidth="1"/>
    <col min="14324" max="14324" width="4.140625" style="338" customWidth="1"/>
    <col min="14325" max="14325" width="23.140625" style="338" customWidth="1"/>
    <col min="14326" max="14326" width="4" style="338"/>
    <col min="14327" max="14327" width="4.140625" style="338" customWidth="1"/>
    <col min="14328" max="14328" width="23.140625" style="338" customWidth="1"/>
    <col min="14329" max="14329" width="4" style="338" customWidth="1"/>
    <col min="14330" max="14330" width="3.7109375" style="338" customWidth="1"/>
    <col min="14331" max="14331" width="4" style="338" customWidth="1"/>
    <col min="14332" max="14332" width="7.85546875" style="338" customWidth="1"/>
    <col min="14333" max="14333" width="4.5703125" style="338" customWidth="1"/>
    <col min="14334" max="14334" width="4.140625" style="338" customWidth="1"/>
    <col min="14335" max="14336" width="3.85546875" style="338" customWidth="1"/>
    <col min="14337" max="14338" width="4" style="338" customWidth="1"/>
    <col min="14339" max="14339" width="5.28515625" style="338" customWidth="1"/>
    <col min="14340" max="14341" width="4" style="338" customWidth="1"/>
    <col min="14342" max="14342" width="5" style="338" customWidth="1"/>
    <col min="14343" max="14343" width="4.28515625" style="338" customWidth="1"/>
    <col min="14344" max="14344" width="4" style="338" customWidth="1"/>
    <col min="14345" max="14345" width="3.85546875" style="338" customWidth="1"/>
    <col min="14346" max="14346" width="5.7109375" style="338" customWidth="1"/>
    <col min="14347" max="14347" width="5.140625" style="338" customWidth="1"/>
    <col min="14348" max="14348" width="5.7109375" style="338" customWidth="1"/>
    <col min="14349" max="14349" width="4.42578125" style="338" customWidth="1"/>
    <col min="14350" max="14351" width="4" style="338" customWidth="1"/>
    <col min="14352" max="14352" width="7.85546875" style="338" customWidth="1"/>
    <col min="14353" max="14353" width="5.7109375" style="338" customWidth="1"/>
    <col min="14354" max="14354" width="5.42578125" style="338" customWidth="1"/>
    <col min="14355" max="14355" width="4.42578125" style="338" customWidth="1"/>
    <col min="14356" max="14356" width="6.5703125" style="338" customWidth="1"/>
    <col min="14357" max="14357" width="10.28515625" style="338" customWidth="1"/>
    <col min="14358" max="14358" width="4.7109375" style="338" customWidth="1"/>
    <col min="14359" max="14359" width="5.28515625" style="338" customWidth="1"/>
    <col min="14360" max="14360" width="4.42578125" style="338" customWidth="1"/>
    <col min="14361" max="14362" width="4" style="338" customWidth="1"/>
    <col min="14363" max="14363" width="5.85546875" style="338" customWidth="1"/>
    <col min="14364" max="14364" width="4" style="338" customWidth="1"/>
    <col min="14365" max="14365" width="7.42578125" style="338" customWidth="1"/>
    <col min="14366" max="14366" width="5.28515625" style="338" customWidth="1"/>
    <col min="14367" max="14367" width="10.85546875" style="338" customWidth="1"/>
    <col min="14368" max="14369" width="10.28515625" style="338" customWidth="1"/>
    <col min="14370" max="14370" width="9.140625" style="338" customWidth="1"/>
    <col min="14371" max="14371" width="8" style="338" customWidth="1"/>
    <col min="14372" max="14579" width="9.140625" style="338" customWidth="1"/>
    <col min="14580" max="14580" width="4.140625" style="338" customWidth="1"/>
    <col min="14581" max="14581" width="23.140625" style="338" customWidth="1"/>
    <col min="14582" max="14582" width="4" style="338"/>
    <col min="14583" max="14583" width="4.140625" style="338" customWidth="1"/>
    <col min="14584" max="14584" width="23.140625" style="338" customWidth="1"/>
    <col min="14585" max="14585" width="4" style="338" customWidth="1"/>
    <col min="14586" max="14586" width="3.7109375" style="338" customWidth="1"/>
    <col min="14587" max="14587" width="4" style="338" customWidth="1"/>
    <col min="14588" max="14588" width="7.85546875" style="338" customWidth="1"/>
    <col min="14589" max="14589" width="4.5703125" style="338" customWidth="1"/>
    <col min="14590" max="14590" width="4.140625" style="338" customWidth="1"/>
    <col min="14591" max="14592" width="3.85546875" style="338" customWidth="1"/>
    <col min="14593" max="14594" width="4" style="338" customWidth="1"/>
    <col min="14595" max="14595" width="5.28515625" style="338" customWidth="1"/>
    <col min="14596" max="14597" width="4" style="338" customWidth="1"/>
    <col min="14598" max="14598" width="5" style="338" customWidth="1"/>
    <col min="14599" max="14599" width="4.28515625" style="338" customWidth="1"/>
    <col min="14600" max="14600" width="4" style="338" customWidth="1"/>
    <col min="14601" max="14601" width="3.85546875" style="338" customWidth="1"/>
    <col min="14602" max="14602" width="5.7109375" style="338" customWidth="1"/>
    <col min="14603" max="14603" width="5.140625" style="338" customWidth="1"/>
    <col min="14604" max="14604" width="5.7109375" style="338" customWidth="1"/>
    <col min="14605" max="14605" width="4.42578125" style="338" customWidth="1"/>
    <col min="14606" max="14607" width="4" style="338" customWidth="1"/>
    <col min="14608" max="14608" width="7.85546875" style="338" customWidth="1"/>
    <col min="14609" max="14609" width="5.7109375" style="338" customWidth="1"/>
    <col min="14610" max="14610" width="5.42578125" style="338" customWidth="1"/>
    <col min="14611" max="14611" width="4.42578125" style="338" customWidth="1"/>
    <col min="14612" max="14612" width="6.5703125" style="338" customWidth="1"/>
    <col min="14613" max="14613" width="10.28515625" style="338" customWidth="1"/>
    <col min="14614" max="14614" width="4.7109375" style="338" customWidth="1"/>
    <col min="14615" max="14615" width="5.28515625" style="338" customWidth="1"/>
    <col min="14616" max="14616" width="4.42578125" style="338" customWidth="1"/>
    <col min="14617" max="14618" width="4" style="338" customWidth="1"/>
    <col min="14619" max="14619" width="5.85546875" style="338" customWidth="1"/>
    <col min="14620" max="14620" width="4" style="338" customWidth="1"/>
    <col min="14621" max="14621" width="7.42578125" style="338" customWidth="1"/>
    <col min="14622" max="14622" width="5.28515625" style="338" customWidth="1"/>
    <col min="14623" max="14623" width="10.85546875" style="338" customWidth="1"/>
    <col min="14624" max="14625" width="10.28515625" style="338" customWidth="1"/>
    <col min="14626" max="14626" width="9.140625" style="338" customWidth="1"/>
    <col min="14627" max="14627" width="8" style="338" customWidth="1"/>
    <col min="14628" max="14835" width="9.140625" style="338" customWidth="1"/>
    <col min="14836" max="14836" width="4.140625" style="338" customWidth="1"/>
    <col min="14837" max="14837" width="23.140625" style="338" customWidth="1"/>
    <col min="14838" max="14838" width="4" style="338"/>
    <col min="14839" max="14839" width="4.140625" style="338" customWidth="1"/>
    <col min="14840" max="14840" width="23.140625" style="338" customWidth="1"/>
    <col min="14841" max="14841" width="4" style="338" customWidth="1"/>
    <col min="14842" max="14842" width="3.7109375" style="338" customWidth="1"/>
    <col min="14843" max="14843" width="4" style="338" customWidth="1"/>
    <col min="14844" max="14844" width="7.85546875" style="338" customWidth="1"/>
    <col min="14845" max="14845" width="4.5703125" style="338" customWidth="1"/>
    <col min="14846" max="14846" width="4.140625" style="338" customWidth="1"/>
    <col min="14847" max="14848" width="3.85546875" style="338" customWidth="1"/>
    <col min="14849" max="14850" width="4" style="338" customWidth="1"/>
    <col min="14851" max="14851" width="5.28515625" style="338" customWidth="1"/>
    <col min="14852" max="14853" width="4" style="338" customWidth="1"/>
    <col min="14854" max="14854" width="5" style="338" customWidth="1"/>
    <col min="14855" max="14855" width="4.28515625" style="338" customWidth="1"/>
    <col min="14856" max="14856" width="4" style="338" customWidth="1"/>
    <col min="14857" max="14857" width="3.85546875" style="338" customWidth="1"/>
    <col min="14858" max="14858" width="5.7109375" style="338" customWidth="1"/>
    <col min="14859" max="14859" width="5.140625" style="338" customWidth="1"/>
    <col min="14860" max="14860" width="5.7109375" style="338" customWidth="1"/>
    <col min="14861" max="14861" width="4.42578125" style="338" customWidth="1"/>
    <col min="14862" max="14863" width="4" style="338" customWidth="1"/>
    <col min="14864" max="14864" width="7.85546875" style="338" customWidth="1"/>
    <col min="14865" max="14865" width="5.7109375" style="338" customWidth="1"/>
    <col min="14866" max="14866" width="5.42578125" style="338" customWidth="1"/>
    <col min="14867" max="14867" width="4.42578125" style="338" customWidth="1"/>
    <col min="14868" max="14868" width="6.5703125" style="338" customWidth="1"/>
    <col min="14869" max="14869" width="10.28515625" style="338" customWidth="1"/>
    <col min="14870" max="14870" width="4.7109375" style="338" customWidth="1"/>
    <col min="14871" max="14871" width="5.28515625" style="338" customWidth="1"/>
    <col min="14872" max="14872" width="4.42578125" style="338" customWidth="1"/>
    <col min="14873" max="14874" width="4" style="338" customWidth="1"/>
    <col min="14875" max="14875" width="5.85546875" style="338" customWidth="1"/>
    <col min="14876" max="14876" width="4" style="338" customWidth="1"/>
    <col min="14877" max="14877" width="7.42578125" style="338" customWidth="1"/>
    <col min="14878" max="14878" width="5.28515625" style="338" customWidth="1"/>
    <col min="14879" max="14879" width="10.85546875" style="338" customWidth="1"/>
    <col min="14880" max="14881" width="10.28515625" style="338" customWidth="1"/>
    <col min="14882" max="14882" width="9.140625" style="338" customWidth="1"/>
    <col min="14883" max="14883" width="8" style="338" customWidth="1"/>
    <col min="14884" max="15091" width="9.140625" style="338" customWidth="1"/>
    <col min="15092" max="15092" width="4.140625" style="338" customWidth="1"/>
    <col min="15093" max="15093" width="23.140625" style="338" customWidth="1"/>
    <col min="15094" max="15094" width="4" style="338"/>
    <col min="15095" max="15095" width="4.140625" style="338" customWidth="1"/>
    <col min="15096" max="15096" width="23.140625" style="338" customWidth="1"/>
    <col min="15097" max="15097" width="4" style="338" customWidth="1"/>
    <col min="15098" max="15098" width="3.7109375" style="338" customWidth="1"/>
    <col min="15099" max="15099" width="4" style="338" customWidth="1"/>
    <col min="15100" max="15100" width="7.85546875" style="338" customWidth="1"/>
    <col min="15101" max="15101" width="4.5703125" style="338" customWidth="1"/>
    <col min="15102" max="15102" width="4.140625" style="338" customWidth="1"/>
    <col min="15103" max="15104" width="3.85546875" style="338" customWidth="1"/>
    <col min="15105" max="15106" width="4" style="338" customWidth="1"/>
    <col min="15107" max="15107" width="5.28515625" style="338" customWidth="1"/>
    <col min="15108" max="15109" width="4" style="338" customWidth="1"/>
    <col min="15110" max="15110" width="5" style="338" customWidth="1"/>
    <col min="15111" max="15111" width="4.28515625" style="338" customWidth="1"/>
    <col min="15112" max="15112" width="4" style="338" customWidth="1"/>
    <col min="15113" max="15113" width="3.85546875" style="338" customWidth="1"/>
    <col min="15114" max="15114" width="5.7109375" style="338" customWidth="1"/>
    <col min="15115" max="15115" width="5.140625" style="338" customWidth="1"/>
    <col min="15116" max="15116" width="5.7109375" style="338" customWidth="1"/>
    <col min="15117" max="15117" width="4.42578125" style="338" customWidth="1"/>
    <col min="15118" max="15119" width="4" style="338" customWidth="1"/>
    <col min="15120" max="15120" width="7.85546875" style="338" customWidth="1"/>
    <col min="15121" max="15121" width="5.7109375" style="338" customWidth="1"/>
    <col min="15122" max="15122" width="5.42578125" style="338" customWidth="1"/>
    <col min="15123" max="15123" width="4.42578125" style="338" customWidth="1"/>
    <col min="15124" max="15124" width="6.5703125" style="338" customWidth="1"/>
    <col min="15125" max="15125" width="10.28515625" style="338" customWidth="1"/>
    <col min="15126" max="15126" width="4.7109375" style="338" customWidth="1"/>
    <col min="15127" max="15127" width="5.28515625" style="338" customWidth="1"/>
    <col min="15128" max="15128" width="4.42578125" style="338" customWidth="1"/>
    <col min="15129" max="15130" width="4" style="338" customWidth="1"/>
    <col min="15131" max="15131" width="5.85546875" style="338" customWidth="1"/>
    <col min="15132" max="15132" width="4" style="338" customWidth="1"/>
    <col min="15133" max="15133" width="7.42578125" style="338" customWidth="1"/>
    <col min="15134" max="15134" width="5.28515625" style="338" customWidth="1"/>
    <col min="15135" max="15135" width="10.85546875" style="338" customWidth="1"/>
    <col min="15136" max="15137" width="10.28515625" style="338" customWidth="1"/>
    <col min="15138" max="15138" width="9.140625" style="338" customWidth="1"/>
    <col min="15139" max="15139" width="8" style="338" customWidth="1"/>
    <col min="15140" max="15347" width="9.140625" style="338" customWidth="1"/>
    <col min="15348" max="15348" width="4.140625" style="338" customWidth="1"/>
    <col min="15349" max="15349" width="23.140625" style="338" customWidth="1"/>
    <col min="15350" max="15350" width="4" style="338"/>
    <col min="15351" max="15351" width="4.140625" style="338" customWidth="1"/>
    <col min="15352" max="15352" width="23.140625" style="338" customWidth="1"/>
    <col min="15353" max="15353" width="4" style="338" customWidth="1"/>
    <col min="15354" max="15354" width="3.7109375" style="338" customWidth="1"/>
    <col min="15355" max="15355" width="4" style="338" customWidth="1"/>
    <col min="15356" max="15356" width="7.85546875" style="338" customWidth="1"/>
    <col min="15357" max="15357" width="4.5703125" style="338" customWidth="1"/>
    <col min="15358" max="15358" width="4.140625" style="338" customWidth="1"/>
    <col min="15359" max="15360" width="3.85546875" style="338" customWidth="1"/>
    <col min="15361" max="15362" width="4" style="338" customWidth="1"/>
    <col min="15363" max="15363" width="5.28515625" style="338" customWidth="1"/>
    <col min="15364" max="15365" width="4" style="338" customWidth="1"/>
    <col min="15366" max="15366" width="5" style="338" customWidth="1"/>
    <col min="15367" max="15367" width="4.28515625" style="338" customWidth="1"/>
    <col min="15368" max="15368" width="4" style="338" customWidth="1"/>
    <col min="15369" max="15369" width="3.85546875" style="338" customWidth="1"/>
    <col min="15370" max="15370" width="5.7109375" style="338" customWidth="1"/>
    <col min="15371" max="15371" width="5.140625" style="338" customWidth="1"/>
    <col min="15372" max="15372" width="5.7109375" style="338" customWidth="1"/>
    <col min="15373" max="15373" width="4.42578125" style="338" customWidth="1"/>
    <col min="15374" max="15375" width="4" style="338" customWidth="1"/>
    <col min="15376" max="15376" width="7.85546875" style="338" customWidth="1"/>
    <col min="15377" max="15377" width="5.7109375" style="338" customWidth="1"/>
    <col min="15378" max="15378" width="5.42578125" style="338" customWidth="1"/>
    <col min="15379" max="15379" width="4.42578125" style="338" customWidth="1"/>
    <col min="15380" max="15380" width="6.5703125" style="338" customWidth="1"/>
    <col min="15381" max="15381" width="10.28515625" style="338" customWidth="1"/>
    <col min="15382" max="15382" width="4.7109375" style="338" customWidth="1"/>
    <col min="15383" max="15383" width="5.28515625" style="338" customWidth="1"/>
    <col min="15384" max="15384" width="4.42578125" style="338" customWidth="1"/>
    <col min="15385" max="15386" width="4" style="338" customWidth="1"/>
    <col min="15387" max="15387" width="5.85546875" style="338" customWidth="1"/>
    <col min="15388" max="15388" width="4" style="338" customWidth="1"/>
    <col min="15389" max="15389" width="7.42578125" style="338" customWidth="1"/>
    <col min="15390" max="15390" width="5.28515625" style="338" customWidth="1"/>
    <col min="15391" max="15391" width="10.85546875" style="338" customWidth="1"/>
    <col min="15392" max="15393" width="10.28515625" style="338" customWidth="1"/>
    <col min="15394" max="15394" width="9.140625" style="338" customWidth="1"/>
    <col min="15395" max="15395" width="8" style="338" customWidth="1"/>
    <col min="15396" max="15603" width="9.140625" style="338" customWidth="1"/>
    <col min="15604" max="15604" width="4.140625" style="338" customWidth="1"/>
    <col min="15605" max="15605" width="23.140625" style="338" customWidth="1"/>
    <col min="15606" max="15606" width="4" style="338"/>
    <col min="15607" max="15607" width="4.140625" style="338" customWidth="1"/>
    <col min="15608" max="15608" width="23.140625" style="338" customWidth="1"/>
    <col min="15609" max="15609" width="4" style="338" customWidth="1"/>
    <col min="15610" max="15610" width="3.7109375" style="338" customWidth="1"/>
    <col min="15611" max="15611" width="4" style="338" customWidth="1"/>
    <col min="15612" max="15612" width="7.85546875" style="338" customWidth="1"/>
    <col min="15613" max="15613" width="4.5703125" style="338" customWidth="1"/>
    <col min="15614" max="15614" width="4.140625" style="338" customWidth="1"/>
    <col min="15615" max="15616" width="3.85546875" style="338" customWidth="1"/>
    <col min="15617" max="15618" width="4" style="338" customWidth="1"/>
    <col min="15619" max="15619" width="5.28515625" style="338" customWidth="1"/>
    <col min="15620" max="15621" width="4" style="338" customWidth="1"/>
    <col min="15622" max="15622" width="5" style="338" customWidth="1"/>
    <col min="15623" max="15623" width="4.28515625" style="338" customWidth="1"/>
    <col min="15624" max="15624" width="4" style="338" customWidth="1"/>
    <col min="15625" max="15625" width="3.85546875" style="338" customWidth="1"/>
    <col min="15626" max="15626" width="5.7109375" style="338" customWidth="1"/>
    <col min="15627" max="15627" width="5.140625" style="338" customWidth="1"/>
    <col min="15628" max="15628" width="5.7109375" style="338" customWidth="1"/>
    <col min="15629" max="15629" width="4.42578125" style="338" customWidth="1"/>
    <col min="15630" max="15631" width="4" style="338" customWidth="1"/>
    <col min="15632" max="15632" width="7.85546875" style="338" customWidth="1"/>
    <col min="15633" max="15633" width="5.7109375" style="338" customWidth="1"/>
    <col min="15634" max="15634" width="5.42578125" style="338" customWidth="1"/>
    <col min="15635" max="15635" width="4.42578125" style="338" customWidth="1"/>
    <col min="15636" max="15636" width="6.5703125" style="338" customWidth="1"/>
    <col min="15637" max="15637" width="10.28515625" style="338" customWidth="1"/>
    <col min="15638" max="15638" width="4.7109375" style="338" customWidth="1"/>
    <col min="15639" max="15639" width="5.28515625" style="338" customWidth="1"/>
    <col min="15640" max="15640" width="4.42578125" style="338" customWidth="1"/>
    <col min="15641" max="15642" width="4" style="338" customWidth="1"/>
    <col min="15643" max="15643" width="5.85546875" style="338" customWidth="1"/>
    <col min="15644" max="15644" width="4" style="338" customWidth="1"/>
    <col min="15645" max="15645" width="7.42578125" style="338" customWidth="1"/>
    <col min="15646" max="15646" width="5.28515625" style="338" customWidth="1"/>
    <col min="15647" max="15647" width="10.85546875" style="338" customWidth="1"/>
    <col min="15648" max="15649" width="10.28515625" style="338" customWidth="1"/>
    <col min="15650" max="15650" width="9.140625" style="338" customWidth="1"/>
    <col min="15651" max="15651" width="8" style="338" customWidth="1"/>
    <col min="15652" max="15859" width="9.140625" style="338" customWidth="1"/>
    <col min="15860" max="15860" width="4.140625" style="338" customWidth="1"/>
    <col min="15861" max="15861" width="23.140625" style="338" customWidth="1"/>
    <col min="15862" max="15862" width="4" style="338"/>
    <col min="15863" max="15863" width="4.140625" style="338" customWidth="1"/>
    <col min="15864" max="15864" width="23.140625" style="338" customWidth="1"/>
    <col min="15865" max="15865" width="4" style="338" customWidth="1"/>
    <col min="15866" max="15866" width="3.7109375" style="338" customWidth="1"/>
    <col min="15867" max="15867" width="4" style="338" customWidth="1"/>
    <col min="15868" max="15868" width="7.85546875" style="338" customWidth="1"/>
    <col min="15869" max="15869" width="4.5703125" style="338" customWidth="1"/>
    <col min="15870" max="15870" width="4.140625" style="338" customWidth="1"/>
    <col min="15871" max="15872" width="3.85546875" style="338" customWidth="1"/>
    <col min="15873" max="15874" width="4" style="338" customWidth="1"/>
    <col min="15875" max="15875" width="5.28515625" style="338" customWidth="1"/>
    <col min="15876" max="15877" width="4" style="338" customWidth="1"/>
    <col min="15878" max="15878" width="5" style="338" customWidth="1"/>
    <col min="15879" max="15879" width="4.28515625" style="338" customWidth="1"/>
    <col min="15880" max="15880" width="4" style="338" customWidth="1"/>
    <col min="15881" max="15881" width="3.85546875" style="338" customWidth="1"/>
    <col min="15882" max="15882" width="5.7109375" style="338" customWidth="1"/>
    <col min="15883" max="15883" width="5.140625" style="338" customWidth="1"/>
    <col min="15884" max="15884" width="5.7109375" style="338" customWidth="1"/>
    <col min="15885" max="15885" width="4.42578125" style="338" customWidth="1"/>
    <col min="15886" max="15887" width="4" style="338" customWidth="1"/>
    <col min="15888" max="15888" width="7.85546875" style="338" customWidth="1"/>
    <col min="15889" max="15889" width="5.7109375" style="338" customWidth="1"/>
    <col min="15890" max="15890" width="5.42578125" style="338" customWidth="1"/>
    <col min="15891" max="15891" width="4.42578125" style="338" customWidth="1"/>
    <col min="15892" max="15892" width="6.5703125" style="338" customWidth="1"/>
    <col min="15893" max="15893" width="10.28515625" style="338" customWidth="1"/>
    <col min="15894" max="15894" width="4.7109375" style="338" customWidth="1"/>
    <col min="15895" max="15895" width="5.28515625" style="338" customWidth="1"/>
    <col min="15896" max="15896" width="4.42578125" style="338" customWidth="1"/>
    <col min="15897" max="15898" width="4" style="338" customWidth="1"/>
    <col min="15899" max="15899" width="5.85546875" style="338" customWidth="1"/>
    <col min="15900" max="15900" width="4" style="338" customWidth="1"/>
    <col min="15901" max="15901" width="7.42578125" style="338" customWidth="1"/>
    <col min="15902" max="15902" width="5.28515625" style="338" customWidth="1"/>
    <col min="15903" max="15903" width="10.85546875" style="338" customWidth="1"/>
    <col min="15904" max="15905" width="10.28515625" style="338" customWidth="1"/>
    <col min="15906" max="15906" width="9.140625" style="338" customWidth="1"/>
    <col min="15907" max="15907" width="8" style="338" customWidth="1"/>
    <col min="15908" max="16115" width="9.140625" style="338" customWidth="1"/>
    <col min="16116" max="16116" width="4.140625" style="338" customWidth="1"/>
    <col min="16117" max="16117" width="23.140625" style="338" customWidth="1"/>
    <col min="16118" max="16118" width="4" style="338"/>
    <col min="16119" max="16119" width="4.140625" style="338" customWidth="1"/>
    <col min="16120" max="16120" width="23.140625" style="338" customWidth="1"/>
    <col min="16121" max="16121" width="4" style="338" customWidth="1"/>
    <col min="16122" max="16122" width="3.7109375" style="338" customWidth="1"/>
    <col min="16123" max="16123" width="4" style="338" customWidth="1"/>
    <col min="16124" max="16124" width="7.85546875" style="338" customWidth="1"/>
    <col min="16125" max="16125" width="4.5703125" style="338" customWidth="1"/>
    <col min="16126" max="16126" width="4.140625" style="338" customWidth="1"/>
    <col min="16127" max="16128" width="3.85546875" style="338" customWidth="1"/>
    <col min="16129" max="16130" width="4" style="338" customWidth="1"/>
    <col min="16131" max="16131" width="5.28515625" style="338" customWidth="1"/>
    <col min="16132" max="16133" width="4" style="338" customWidth="1"/>
    <col min="16134" max="16134" width="5" style="338" customWidth="1"/>
    <col min="16135" max="16135" width="4.28515625" style="338" customWidth="1"/>
    <col min="16136" max="16136" width="4" style="338" customWidth="1"/>
    <col min="16137" max="16137" width="3.85546875" style="338" customWidth="1"/>
    <col min="16138" max="16138" width="5.7109375" style="338" customWidth="1"/>
    <col min="16139" max="16139" width="5.140625" style="338" customWidth="1"/>
    <col min="16140" max="16140" width="5.7109375" style="338" customWidth="1"/>
    <col min="16141" max="16141" width="4.42578125" style="338" customWidth="1"/>
    <col min="16142" max="16143" width="4" style="338" customWidth="1"/>
    <col min="16144" max="16144" width="7.85546875" style="338" customWidth="1"/>
    <col min="16145" max="16145" width="5.7109375" style="338" customWidth="1"/>
    <col min="16146" max="16146" width="5.42578125" style="338" customWidth="1"/>
    <col min="16147" max="16147" width="4.42578125" style="338" customWidth="1"/>
    <col min="16148" max="16148" width="6.5703125" style="338" customWidth="1"/>
    <col min="16149" max="16149" width="10.28515625" style="338" customWidth="1"/>
    <col min="16150" max="16150" width="4.7109375" style="338" customWidth="1"/>
    <col min="16151" max="16151" width="5.28515625" style="338" customWidth="1"/>
    <col min="16152" max="16152" width="4.42578125" style="338" customWidth="1"/>
    <col min="16153" max="16154" width="4" style="338" customWidth="1"/>
    <col min="16155" max="16155" width="5.85546875" style="338" customWidth="1"/>
    <col min="16156" max="16156" width="4" style="338" customWidth="1"/>
    <col min="16157" max="16157" width="7.42578125" style="338" customWidth="1"/>
    <col min="16158" max="16158" width="5.28515625" style="338" customWidth="1"/>
    <col min="16159" max="16159" width="10.85546875" style="338" customWidth="1"/>
    <col min="16160" max="16161" width="10.28515625" style="338" customWidth="1"/>
    <col min="16162" max="16162" width="9.140625" style="338" customWidth="1"/>
    <col min="16163" max="16163" width="8" style="338" customWidth="1"/>
    <col min="16164" max="16384" width="9.140625" style="338" customWidth="1"/>
  </cols>
  <sheetData>
    <row r="1" spans="1:246" s="362" customFormat="1" ht="147" customHeight="1" thickBot="1" x14ac:dyDescent="0.25">
      <c r="A1" s="352"/>
      <c r="B1" s="353" t="s">
        <v>253</v>
      </c>
      <c r="C1" s="355" t="s">
        <v>309</v>
      </c>
      <c r="D1" s="355" t="s">
        <v>310</v>
      </c>
      <c r="E1" s="355" t="s">
        <v>311</v>
      </c>
      <c r="F1" s="517" t="s">
        <v>312</v>
      </c>
      <c r="G1" s="355" t="s">
        <v>313</v>
      </c>
      <c r="H1" s="355" t="s">
        <v>476</v>
      </c>
      <c r="I1" s="355" t="s">
        <v>314</v>
      </c>
      <c r="J1" s="355" t="s">
        <v>477</v>
      </c>
      <c r="K1" s="355" t="s">
        <v>315</v>
      </c>
      <c r="L1" s="355" t="s">
        <v>478</v>
      </c>
      <c r="M1" s="355" t="s">
        <v>316</v>
      </c>
      <c r="N1" s="355" t="s">
        <v>317</v>
      </c>
      <c r="O1" s="355" t="s">
        <v>318</v>
      </c>
      <c r="P1" s="355" t="s">
        <v>474</v>
      </c>
      <c r="Q1" s="355" t="s">
        <v>319</v>
      </c>
      <c r="R1" s="355" t="s">
        <v>320</v>
      </c>
      <c r="S1" s="355" t="s">
        <v>321</v>
      </c>
      <c r="T1" s="355" t="s">
        <v>292</v>
      </c>
      <c r="U1" s="356" t="s">
        <v>257</v>
      </c>
      <c r="V1" s="357" t="s">
        <v>258</v>
      </c>
      <c r="W1" s="355" t="s">
        <v>322</v>
      </c>
      <c r="X1" s="355" t="s">
        <v>323</v>
      </c>
      <c r="Y1" s="355" t="s">
        <v>479</v>
      </c>
      <c r="Z1" s="355" t="s">
        <v>324</v>
      </c>
      <c r="AA1" s="355" t="s">
        <v>318</v>
      </c>
      <c r="AB1" s="354" t="s">
        <v>319</v>
      </c>
      <c r="AC1" s="354" t="s">
        <v>506</v>
      </c>
      <c r="AD1" s="355" t="s">
        <v>320</v>
      </c>
      <c r="AE1" s="356" t="s">
        <v>264</v>
      </c>
      <c r="AF1" s="357" t="s">
        <v>265</v>
      </c>
      <c r="AG1" s="358" t="s">
        <v>152</v>
      </c>
      <c r="AH1" s="359"/>
      <c r="AI1" s="360"/>
      <c r="AJ1" s="361"/>
      <c r="AK1" s="359"/>
      <c r="AL1" s="359"/>
      <c r="AM1" s="359"/>
      <c r="AN1" s="359"/>
      <c r="AO1" s="359"/>
      <c r="AP1" s="359"/>
      <c r="AQ1" s="359"/>
      <c r="AR1" s="359"/>
      <c r="AS1" s="359"/>
      <c r="AT1" s="359"/>
      <c r="AU1" s="359"/>
      <c r="AV1" s="359"/>
      <c r="AW1" s="359"/>
      <c r="AX1" s="359"/>
      <c r="AY1" s="359"/>
      <c r="AZ1" s="359"/>
      <c r="BA1" s="359"/>
      <c r="BB1" s="359"/>
      <c r="BC1" s="359"/>
      <c r="BD1" s="359"/>
      <c r="BE1" s="359"/>
      <c r="BF1" s="359"/>
      <c r="BG1" s="359"/>
      <c r="BH1" s="359"/>
      <c r="BI1" s="359"/>
      <c r="BJ1" s="359"/>
      <c r="BK1" s="359"/>
      <c r="BL1" s="359"/>
      <c r="BM1" s="359"/>
      <c r="BN1" s="359"/>
      <c r="BO1" s="359"/>
      <c r="BP1" s="359"/>
      <c r="BQ1" s="359"/>
      <c r="BR1" s="359"/>
      <c r="BS1" s="359"/>
      <c r="BT1" s="359"/>
      <c r="BU1" s="359"/>
      <c r="BV1" s="359"/>
      <c r="BW1" s="359"/>
      <c r="BX1" s="359"/>
      <c r="BY1" s="359"/>
      <c r="BZ1" s="359"/>
      <c r="CA1" s="359"/>
      <c r="CB1" s="359"/>
      <c r="CC1" s="359"/>
      <c r="CD1" s="359"/>
      <c r="CE1" s="359"/>
      <c r="CF1" s="359"/>
      <c r="CG1" s="359"/>
      <c r="CH1" s="359"/>
      <c r="CI1" s="359"/>
      <c r="CJ1" s="359"/>
      <c r="CK1" s="359"/>
      <c r="CL1" s="359"/>
      <c r="CM1" s="359"/>
      <c r="CN1" s="359"/>
      <c r="CO1" s="359"/>
      <c r="CP1" s="359"/>
      <c r="CQ1" s="359"/>
      <c r="CR1" s="359"/>
      <c r="CS1" s="359"/>
      <c r="CT1" s="359"/>
      <c r="CU1" s="359"/>
      <c r="CV1" s="359"/>
      <c r="CW1" s="359"/>
      <c r="CX1" s="359"/>
      <c r="CY1" s="359"/>
      <c r="CZ1" s="359"/>
      <c r="DA1" s="359"/>
      <c r="DB1" s="359"/>
      <c r="DC1" s="359"/>
      <c r="DD1" s="359"/>
      <c r="DE1" s="359"/>
      <c r="DF1" s="359"/>
      <c r="DG1" s="359"/>
      <c r="DH1" s="359"/>
      <c r="DI1" s="359"/>
      <c r="DJ1" s="359"/>
      <c r="DK1" s="359"/>
      <c r="DL1" s="359"/>
      <c r="DM1" s="359"/>
      <c r="DN1" s="359"/>
      <c r="DO1" s="359"/>
      <c r="DP1" s="359"/>
      <c r="DQ1" s="359"/>
      <c r="DR1" s="359"/>
      <c r="DS1" s="359"/>
      <c r="DT1" s="359"/>
      <c r="DU1" s="359"/>
      <c r="DV1" s="359"/>
      <c r="DW1" s="359"/>
      <c r="DX1" s="359"/>
      <c r="DY1" s="359"/>
      <c r="DZ1" s="359"/>
      <c r="EA1" s="359"/>
      <c r="EB1" s="359"/>
      <c r="EC1" s="359"/>
      <c r="ED1" s="359"/>
      <c r="EE1" s="359"/>
      <c r="EF1" s="359"/>
      <c r="EG1" s="359"/>
      <c r="EH1" s="359"/>
      <c r="EI1" s="359"/>
      <c r="EJ1" s="359"/>
      <c r="EK1" s="359"/>
      <c r="EL1" s="359"/>
      <c r="EM1" s="359"/>
      <c r="EN1" s="359"/>
      <c r="EO1" s="359"/>
      <c r="EP1" s="359"/>
      <c r="EQ1" s="359"/>
      <c r="ER1" s="359"/>
      <c r="ES1" s="359"/>
      <c r="ET1" s="359"/>
      <c r="EU1" s="359"/>
      <c r="EV1" s="359"/>
      <c r="EW1" s="359"/>
      <c r="EX1" s="359"/>
      <c r="EY1" s="359"/>
      <c r="EZ1" s="359"/>
      <c r="FA1" s="359"/>
      <c r="FB1" s="359"/>
      <c r="FC1" s="359"/>
      <c r="FD1" s="359"/>
      <c r="FE1" s="359"/>
      <c r="FF1" s="359"/>
      <c r="FG1" s="359"/>
      <c r="FH1" s="359"/>
      <c r="FI1" s="359"/>
      <c r="FJ1" s="359"/>
      <c r="FK1" s="359"/>
      <c r="FL1" s="359"/>
      <c r="FM1" s="359"/>
      <c r="FN1" s="359"/>
      <c r="FO1" s="359"/>
      <c r="FP1" s="359"/>
      <c r="FQ1" s="359"/>
      <c r="FR1" s="359"/>
      <c r="FS1" s="359"/>
      <c r="FT1" s="359"/>
      <c r="FU1" s="359"/>
      <c r="FV1" s="359"/>
      <c r="FW1" s="359"/>
      <c r="FX1" s="359"/>
      <c r="FY1" s="359"/>
      <c r="FZ1" s="359"/>
      <c r="GA1" s="359"/>
      <c r="GB1" s="359"/>
      <c r="GC1" s="359"/>
      <c r="GD1" s="359"/>
      <c r="GE1" s="359"/>
      <c r="GF1" s="359"/>
      <c r="GG1" s="359"/>
      <c r="GH1" s="359"/>
      <c r="GI1" s="359"/>
      <c r="GJ1" s="359"/>
      <c r="GK1" s="359"/>
      <c r="GL1" s="359"/>
      <c r="GM1" s="359"/>
      <c r="GN1" s="359"/>
      <c r="GO1" s="359"/>
      <c r="GP1" s="359"/>
      <c r="GQ1" s="359"/>
      <c r="GR1" s="359"/>
      <c r="GS1" s="359"/>
      <c r="GT1" s="359"/>
      <c r="GU1" s="359"/>
      <c r="GV1" s="359"/>
      <c r="GW1" s="359"/>
      <c r="GX1" s="359"/>
      <c r="GY1" s="359"/>
      <c r="GZ1" s="359"/>
      <c r="HA1" s="359"/>
      <c r="HB1" s="359"/>
      <c r="HC1" s="359"/>
      <c r="HD1" s="359"/>
      <c r="HE1" s="359"/>
      <c r="HF1" s="359"/>
      <c r="HG1" s="359"/>
      <c r="HH1" s="359"/>
      <c r="HI1" s="359"/>
      <c r="HJ1" s="359"/>
      <c r="HK1" s="359"/>
      <c r="HL1" s="359"/>
      <c r="HM1" s="359"/>
      <c r="HN1" s="359"/>
      <c r="HO1" s="359"/>
      <c r="HP1" s="359"/>
      <c r="HQ1" s="359"/>
      <c r="HR1" s="359"/>
      <c r="HS1" s="359"/>
      <c r="HT1" s="359"/>
      <c r="HU1" s="359"/>
      <c r="HV1" s="359"/>
      <c r="HW1" s="359"/>
      <c r="HX1" s="359"/>
      <c r="HY1" s="359"/>
      <c r="HZ1" s="359"/>
      <c r="IA1" s="359"/>
      <c r="IB1" s="359"/>
      <c r="IC1" s="359"/>
      <c r="ID1" s="359"/>
      <c r="IE1" s="359"/>
      <c r="IF1" s="359"/>
      <c r="IG1" s="359"/>
      <c r="IH1" s="359"/>
      <c r="II1" s="359"/>
      <c r="IJ1" s="359"/>
      <c r="IK1" s="359"/>
      <c r="IL1" s="359"/>
    </row>
    <row r="2" spans="1:246" ht="14.1" customHeight="1" thickBot="1" x14ac:dyDescent="0.3">
      <c r="A2" s="389"/>
      <c r="B2" s="425"/>
      <c r="C2" s="427"/>
      <c r="D2" s="427"/>
      <c r="E2" s="427"/>
      <c r="F2" s="427"/>
      <c r="G2" s="427"/>
      <c r="H2" s="426"/>
      <c r="I2" s="427"/>
      <c r="J2" s="427"/>
      <c r="K2" s="427"/>
      <c r="L2" s="427"/>
      <c r="M2" s="427"/>
      <c r="N2" s="427"/>
      <c r="O2" s="427"/>
      <c r="P2" s="427"/>
      <c r="Q2" s="427"/>
      <c r="R2" s="427"/>
      <c r="S2" s="427"/>
      <c r="T2" s="427"/>
      <c r="U2" s="428"/>
      <c r="V2" s="394"/>
      <c r="W2" s="427"/>
      <c r="X2" s="427"/>
      <c r="Y2" s="427"/>
      <c r="Z2" s="427"/>
      <c r="AA2" s="427"/>
      <c r="AB2" s="427"/>
      <c r="AC2" s="427"/>
      <c r="AD2" s="427"/>
      <c r="AE2" s="428"/>
      <c r="AF2" s="429"/>
      <c r="AG2" s="394"/>
      <c r="AH2" s="337"/>
      <c r="AI2" s="339"/>
      <c r="AJ2" s="339"/>
    </row>
    <row r="3" spans="1:246" ht="14.1" customHeight="1" thickBot="1" x14ac:dyDescent="0.3">
      <c r="A3" s="396"/>
      <c r="B3" s="398" t="s">
        <v>325</v>
      </c>
      <c r="C3" s="375"/>
      <c r="D3" s="375"/>
      <c r="E3" s="375"/>
      <c r="F3" s="375"/>
      <c r="G3" s="375"/>
      <c r="H3" s="398"/>
      <c r="I3" s="375"/>
      <c r="J3" s="375"/>
      <c r="K3" s="375"/>
      <c r="L3" s="375"/>
      <c r="M3" s="375"/>
      <c r="N3" s="375"/>
      <c r="O3" s="375"/>
      <c r="P3" s="375"/>
      <c r="Q3" s="375"/>
      <c r="R3" s="375"/>
      <c r="S3" s="375"/>
      <c r="T3" s="375"/>
      <c r="U3" s="376"/>
      <c r="V3" s="377"/>
      <c r="W3" s="375"/>
      <c r="X3" s="375"/>
      <c r="Y3" s="375"/>
      <c r="Z3" s="375"/>
      <c r="AA3" s="375"/>
      <c r="AB3" s="375"/>
      <c r="AC3" s="375"/>
      <c r="AD3" s="375"/>
      <c r="AE3" s="376"/>
      <c r="AF3" s="376"/>
      <c r="AG3" s="377"/>
    </row>
    <row r="4" spans="1:246" s="464" customFormat="1" x14ac:dyDescent="0.25">
      <c r="A4" s="379">
        <v>1</v>
      </c>
      <c r="B4" s="476" t="s">
        <v>326</v>
      </c>
      <c r="C4" s="465"/>
      <c r="D4" s="465"/>
      <c r="E4" s="465"/>
      <c r="F4" s="465"/>
      <c r="G4" s="465"/>
      <c r="H4" s="487"/>
      <c r="I4" s="465"/>
      <c r="J4" s="465"/>
      <c r="K4" s="465"/>
      <c r="L4" s="465"/>
      <c r="M4" s="465"/>
      <c r="N4" s="465"/>
      <c r="O4" s="465"/>
      <c r="P4" s="465"/>
      <c r="Q4" s="465"/>
      <c r="R4" s="465"/>
      <c r="S4" s="465"/>
      <c r="T4" s="466"/>
      <c r="U4" s="467">
        <f t="shared" ref="U4:U27" si="0" xml:space="preserve"> SUM(C4:T4)</f>
        <v>0</v>
      </c>
      <c r="V4" s="468">
        <f>ROUND(U4*17.5,2)</f>
        <v>0</v>
      </c>
      <c r="W4" s="466"/>
      <c r="X4" s="466"/>
      <c r="Y4" s="466"/>
      <c r="Z4" s="466"/>
      <c r="AA4" s="466"/>
      <c r="AB4" s="465"/>
      <c r="AC4" s="465"/>
      <c r="AD4" s="465"/>
      <c r="AE4" s="467">
        <f t="shared" ref="AE4:AE20" si="1">SUM(W4:AD4)</f>
        <v>0</v>
      </c>
      <c r="AF4" s="468">
        <f>ROUND(AE4*35,2)</f>
        <v>0</v>
      </c>
      <c r="AG4" s="469">
        <f t="shared" ref="AG4:AG20" si="2">+V4+AF4</f>
        <v>0</v>
      </c>
      <c r="AI4" s="477"/>
      <c r="AJ4" s="478"/>
    </row>
    <row r="5" spans="1:246" x14ac:dyDescent="0.25">
      <c r="A5" s="457">
        <v>2</v>
      </c>
      <c r="B5" s="380" t="s">
        <v>260</v>
      </c>
      <c r="C5" s="474"/>
      <c r="D5" s="474"/>
      <c r="E5" s="474"/>
      <c r="F5" s="474">
        <v>3</v>
      </c>
      <c r="G5" s="474"/>
      <c r="H5" s="488">
        <v>3</v>
      </c>
      <c r="I5" s="474"/>
      <c r="J5" s="474"/>
      <c r="K5" s="474"/>
      <c r="L5" s="474"/>
      <c r="M5" s="474"/>
      <c r="N5" s="474"/>
      <c r="O5" s="474"/>
      <c r="P5" s="474"/>
      <c r="Q5" s="474"/>
      <c r="R5" s="474"/>
      <c r="S5" s="474"/>
      <c r="T5" s="475"/>
      <c r="U5" s="467">
        <f t="shared" si="0"/>
        <v>6</v>
      </c>
      <c r="V5" s="468">
        <f t="shared" ref="V5:V28" si="3">ROUND(U5*17.5,2)</f>
        <v>105</v>
      </c>
      <c r="W5" s="475"/>
      <c r="X5" s="475"/>
      <c r="Y5" s="475"/>
      <c r="Z5" s="475"/>
      <c r="AA5" s="475"/>
      <c r="AB5" s="474"/>
      <c r="AC5" s="474"/>
      <c r="AD5" s="474"/>
      <c r="AE5" s="467">
        <f t="shared" si="1"/>
        <v>0</v>
      </c>
      <c r="AF5" s="468">
        <f>ROUND(AE5*35,2)</f>
        <v>0</v>
      </c>
      <c r="AG5" s="469">
        <f t="shared" si="2"/>
        <v>105</v>
      </c>
    </row>
    <row r="6" spans="1:246" ht="14.1" customHeight="1" x14ac:dyDescent="0.25">
      <c r="A6" s="379">
        <v>3</v>
      </c>
      <c r="B6" s="407" t="s">
        <v>327</v>
      </c>
      <c r="C6" s="349"/>
      <c r="D6" s="349"/>
      <c r="E6" s="349"/>
      <c r="F6" s="349"/>
      <c r="G6" s="349"/>
      <c r="H6" s="486"/>
      <c r="I6" s="349"/>
      <c r="J6" s="349"/>
      <c r="K6" s="349"/>
      <c r="L6" s="349"/>
      <c r="M6" s="349"/>
      <c r="N6" s="349"/>
      <c r="O6" s="349"/>
      <c r="P6" s="349"/>
      <c r="Q6" s="349"/>
      <c r="R6" s="349"/>
      <c r="S6" s="349"/>
      <c r="T6" s="400"/>
      <c r="U6" s="467">
        <f t="shared" si="0"/>
        <v>0</v>
      </c>
      <c r="V6" s="468">
        <f t="shared" si="3"/>
        <v>0</v>
      </c>
      <c r="W6" s="400"/>
      <c r="X6" s="400"/>
      <c r="Y6" s="400"/>
      <c r="Z6" s="400"/>
      <c r="AA6" s="400"/>
      <c r="AB6" s="349"/>
      <c r="AC6" s="349"/>
      <c r="AD6" s="349"/>
      <c r="AE6" s="467">
        <f t="shared" si="1"/>
        <v>0</v>
      </c>
      <c r="AF6" s="468">
        <f t="shared" ref="AF6:AF26" si="4">ROUND(AE6*35,2)</f>
        <v>0</v>
      </c>
      <c r="AG6" s="469">
        <f t="shared" si="2"/>
        <v>0</v>
      </c>
    </row>
    <row r="7" spans="1:246" ht="14.1" customHeight="1" x14ac:dyDescent="0.25">
      <c r="A7" s="457">
        <v>4</v>
      </c>
      <c r="B7" s="407" t="s">
        <v>328</v>
      </c>
      <c r="C7" s="349"/>
      <c r="D7" s="349"/>
      <c r="E7" s="349"/>
      <c r="F7" s="349"/>
      <c r="G7" s="349">
        <v>3</v>
      </c>
      <c r="H7" s="486"/>
      <c r="I7" s="349"/>
      <c r="J7" s="349"/>
      <c r="K7" s="349"/>
      <c r="L7" s="349"/>
      <c r="M7" s="349"/>
      <c r="N7" s="349"/>
      <c r="O7" s="349"/>
      <c r="P7" s="349"/>
      <c r="Q7" s="349"/>
      <c r="R7" s="349"/>
      <c r="S7" s="349"/>
      <c r="T7" s="400"/>
      <c r="U7" s="467">
        <f t="shared" si="0"/>
        <v>3</v>
      </c>
      <c r="V7" s="468">
        <f t="shared" si="3"/>
        <v>52.5</v>
      </c>
      <c r="W7" s="400">
        <v>3</v>
      </c>
      <c r="X7" s="400"/>
      <c r="Y7" s="400"/>
      <c r="Z7" s="400"/>
      <c r="AA7" s="400"/>
      <c r="AB7" s="349" t="s">
        <v>12</v>
      </c>
      <c r="AC7" s="349"/>
      <c r="AD7" s="349"/>
      <c r="AE7" s="467">
        <f t="shared" si="1"/>
        <v>3</v>
      </c>
      <c r="AF7" s="468">
        <f t="shared" si="4"/>
        <v>105</v>
      </c>
      <c r="AG7" s="469">
        <f t="shared" si="2"/>
        <v>157.5</v>
      </c>
    </row>
    <row r="8" spans="1:246" ht="14.1" customHeight="1" x14ac:dyDescent="0.25">
      <c r="A8" s="379">
        <v>5</v>
      </c>
      <c r="B8" s="407" t="s">
        <v>329</v>
      </c>
      <c r="C8" s="349"/>
      <c r="D8" s="349"/>
      <c r="E8" s="349"/>
      <c r="F8" s="349" t="s">
        <v>12</v>
      </c>
      <c r="G8" s="349"/>
      <c r="H8" s="486"/>
      <c r="I8" s="349"/>
      <c r="J8" s="349"/>
      <c r="K8" s="349"/>
      <c r="L8" s="349"/>
      <c r="M8" s="349"/>
      <c r="N8" s="349"/>
      <c r="O8" s="349"/>
      <c r="P8" s="349"/>
      <c r="Q8" s="349"/>
      <c r="R8" s="349"/>
      <c r="S8" s="349"/>
      <c r="T8" s="400"/>
      <c r="U8" s="467">
        <f t="shared" si="0"/>
        <v>0</v>
      </c>
      <c r="V8" s="468">
        <f t="shared" si="3"/>
        <v>0</v>
      </c>
      <c r="W8" s="400"/>
      <c r="X8" s="400"/>
      <c r="Y8" s="400"/>
      <c r="Z8" s="400"/>
      <c r="AA8" s="400"/>
      <c r="AB8" s="349"/>
      <c r="AC8" s="349"/>
      <c r="AD8" s="349"/>
      <c r="AE8" s="467">
        <f t="shared" si="1"/>
        <v>0</v>
      </c>
      <c r="AF8" s="468">
        <f t="shared" si="4"/>
        <v>0</v>
      </c>
      <c r="AG8" s="469">
        <f t="shared" si="2"/>
        <v>0</v>
      </c>
    </row>
    <row r="9" spans="1:246" ht="14.1" customHeight="1" x14ac:dyDescent="0.25">
      <c r="A9" s="457">
        <v>6</v>
      </c>
      <c r="B9" s="407" t="s">
        <v>330</v>
      </c>
      <c r="C9" s="349"/>
      <c r="D9" s="349"/>
      <c r="E9" s="349"/>
      <c r="F9" s="349"/>
      <c r="G9" s="349"/>
      <c r="H9" s="486"/>
      <c r="I9" s="349"/>
      <c r="J9" s="349"/>
      <c r="K9" s="349"/>
      <c r="L9" s="349"/>
      <c r="M9" s="349"/>
      <c r="N9" s="349"/>
      <c r="O9" s="349"/>
      <c r="P9" s="349"/>
      <c r="Q9" s="349"/>
      <c r="R9" s="349"/>
      <c r="S9" s="349"/>
      <c r="T9" s="400"/>
      <c r="U9" s="467">
        <f t="shared" si="0"/>
        <v>0</v>
      </c>
      <c r="V9" s="468">
        <f t="shared" si="3"/>
        <v>0</v>
      </c>
      <c r="W9" s="400"/>
      <c r="X9" s="400"/>
      <c r="Y9" s="400"/>
      <c r="Z9" s="400"/>
      <c r="AA9" s="400"/>
      <c r="AB9" s="349"/>
      <c r="AC9" s="349"/>
      <c r="AD9" s="349"/>
      <c r="AE9" s="467">
        <f t="shared" si="1"/>
        <v>0</v>
      </c>
      <c r="AF9" s="468">
        <f t="shared" si="4"/>
        <v>0</v>
      </c>
      <c r="AG9" s="469">
        <f t="shared" si="2"/>
        <v>0</v>
      </c>
    </row>
    <row r="10" spans="1:246" ht="14.1" customHeight="1" x14ac:dyDescent="0.25">
      <c r="A10" s="379">
        <v>7</v>
      </c>
      <c r="B10" s="407" t="s">
        <v>331</v>
      </c>
      <c r="C10" s="349"/>
      <c r="D10" s="349"/>
      <c r="E10" s="349">
        <v>1</v>
      </c>
      <c r="F10" s="349"/>
      <c r="G10" s="349"/>
      <c r="H10" s="400"/>
      <c r="I10" s="349"/>
      <c r="J10" s="349"/>
      <c r="K10" s="349"/>
      <c r="L10" s="349"/>
      <c r="M10" s="349"/>
      <c r="N10" s="349"/>
      <c r="O10" s="349"/>
      <c r="P10" s="349"/>
      <c r="Q10" s="349"/>
      <c r="R10" s="349"/>
      <c r="S10" s="349"/>
      <c r="T10" s="400"/>
      <c r="U10" s="467">
        <f t="shared" si="0"/>
        <v>1</v>
      </c>
      <c r="V10" s="468">
        <f t="shared" si="3"/>
        <v>17.5</v>
      </c>
      <c r="W10" s="400"/>
      <c r="X10" s="400"/>
      <c r="Y10" s="400"/>
      <c r="Z10" s="400"/>
      <c r="AA10" s="400"/>
      <c r="AB10" s="530"/>
      <c r="AC10" s="530"/>
      <c r="AD10" s="349"/>
      <c r="AE10" s="467">
        <f t="shared" si="1"/>
        <v>0</v>
      </c>
      <c r="AF10" s="468">
        <f t="shared" si="4"/>
        <v>0</v>
      </c>
      <c r="AG10" s="469">
        <f t="shared" si="2"/>
        <v>17.5</v>
      </c>
    </row>
    <row r="11" spans="1:246" ht="14.1" customHeight="1" x14ac:dyDescent="0.25">
      <c r="A11" s="457">
        <v>8</v>
      </c>
      <c r="B11" s="407" t="s">
        <v>332</v>
      </c>
      <c r="C11" s="349"/>
      <c r="D11" s="349"/>
      <c r="E11" s="349"/>
      <c r="F11" s="349"/>
      <c r="G11" s="349"/>
      <c r="H11" s="400"/>
      <c r="I11" s="349"/>
      <c r="J11" s="349"/>
      <c r="K11" s="349"/>
      <c r="L11" s="349"/>
      <c r="M11" s="349"/>
      <c r="N11" s="349"/>
      <c r="O11" s="349"/>
      <c r="P11" s="349"/>
      <c r="Q11" s="349"/>
      <c r="R11" s="349"/>
      <c r="S11" s="349"/>
      <c r="T11" s="400"/>
      <c r="U11" s="467">
        <f t="shared" si="0"/>
        <v>0</v>
      </c>
      <c r="V11" s="468">
        <f t="shared" si="3"/>
        <v>0</v>
      </c>
      <c r="W11" s="400"/>
      <c r="X11" s="400"/>
      <c r="Y11" s="400"/>
      <c r="Z11" s="400"/>
      <c r="AA11" s="400"/>
      <c r="AB11" s="349"/>
      <c r="AC11" s="349"/>
      <c r="AD11" s="349"/>
      <c r="AE11" s="467">
        <f t="shared" si="1"/>
        <v>0</v>
      </c>
      <c r="AF11" s="468">
        <f t="shared" si="4"/>
        <v>0</v>
      </c>
      <c r="AG11" s="469">
        <f t="shared" si="2"/>
        <v>0</v>
      </c>
    </row>
    <row r="12" spans="1:246" ht="14.1" customHeight="1" x14ac:dyDescent="0.25">
      <c r="A12" s="379">
        <v>9</v>
      </c>
      <c r="B12" s="407" t="s">
        <v>99</v>
      </c>
      <c r="C12" s="349"/>
      <c r="D12" s="349"/>
      <c r="E12" s="349"/>
      <c r="F12" s="349">
        <v>3</v>
      </c>
      <c r="G12" s="349"/>
      <c r="H12" s="486"/>
      <c r="I12" s="349"/>
      <c r="J12" s="349"/>
      <c r="K12" s="349"/>
      <c r="L12" s="349"/>
      <c r="M12" s="349"/>
      <c r="N12" s="349"/>
      <c r="O12" s="349"/>
      <c r="P12" s="349"/>
      <c r="Q12" s="349"/>
      <c r="R12" s="349">
        <v>6</v>
      </c>
      <c r="S12" s="349"/>
      <c r="T12" s="400"/>
      <c r="U12" s="467">
        <f t="shared" si="0"/>
        <v>9</v>
      </c>
      <c r="V12" s="468">
        <f t="shared" si="3"/>
        <v>157.5</v>
      </c>
      <c r="W12" s="400"/>
      <c r="X12" s="400"/>
      <c r="Y12" s="400">
        <v>2</v>
      </c>
      <c r="Z12" s="400"/>
      <c r="AA12" s="400"/>
      <c r="AB12" s="349"/>
      <c r="AC12" s="349"/>
      <c r="AD12" s="349">
        <v>18</v>
      </c>
      <c r="AE12" s="467">
        <f t="shared" si="1"/>
        <v>20</v>
      </c>
      <c r="AF12" s="468">
        <f t="shared" si="4"/>
        <v>700</v>
      </c>
      <c r="AG12" s="469">
        <f t="shared" si="2"/>
        <v>857.5</v>
      </c>
    </row>
    <row r="13" spans="1:246" ht="14.1" customHeight="1" x14ac:dyDescent="0.25">
      <c r="A13" s="457">
        <v>10</v>
      </c>
      <c r="B13" s="407" t="s">
        <v>333</v>
      </c>
      <c r="C13" s="349"/>
      <c r="D13" s="349"/>
      <c r="E13" s="349"/>
      <c r="F13" s="349"/>
      <c r="G13" s="349" t="s">
        <v>12</v>
      </c>
      <c r="H13" s="486"/>
      <c r="I13" s="349"/>
      <c r="J13" s="349"/>
      <c r="K13" s="349"/>
      <c r="L13" s="349"/>
      <c r="M13" s="349"/>
      <c r="N13" s="349"/>
      <c r="O13" s="349"/>
      <c r="P13" s="349"/>
      <c r="Q13" s="349"/>
      <c r="R13" s="349"/>
      <c r="S13" s="349"/>
      <c r="T13" s="400"/>
      <c r="U13" s="467">
        <f t="shared" si="0"/>
        <v>0</v>
      </c>
      <c r="V13" s="468">
        <f t="shared" si="3"/>
        <v>0</v>
      </c>
      <c r="W13" s="400">
        <v>3</v>
      </c>
      <c r="X13" s="400"/>
      <c r="Y13" s="400"/>
      <c r="Z13" s="400"/>
      <c r="AA13" s="400"/>
      <c r="AB13" s="349"/>
      <c r="AC13" s="349"/>
      <c r="AD13" s="349"/>
      <c r="AE13" s="467">
        <f t="shared" si="1"/>
        <v>3</v>
      </c>
      <c r="AF13" s="468">
        <f t="shared" si="4"/>
        <v>105</v>
      </c>
      <c r="AG13" s="469">
        <f t="shared" si="2"/>
        <v>105</v>
      </c>
    </row>
    <row r="14" spans="1:246" ht="14.1" customHeight="1" x14ac:dyDescent="0.25">
      <c r="A14" s="379">
        <v>11</v>
      </c>
      <c r="B14" s="407" t="s">
        <v>334</v>
      </c>
      <c r="C14" s="349" t="s">
        <v>12</v>
      </c>
      <c r="D14" s="349"/>
      <c r="E14" s="349"/>
      <c r="F14" s="349">
        <v>3</v>
      </c>
      <c r="G14" s="349"/>
      <c r="H14" s="486" t="s">
        <v>12</v>
      </c>
      <c r="I14" s="349">
        <v>3</v>
      </c>
      <c r="J14" s="349"/>
      <c r="K14" s="349">
        <v>15</v>
      </c>
      <c r="L14" s="349">
        <v>5</v>
      </c>
      <c r="M14" s="349"/>
      <c r="N14" s="349"/>
      <c r="O14" s="349"/>
      <c r="P14" s="349"/>
      <c r="Q14" s="349"/>
      <c r="R14" s="349"/>
      <c r="S14" s="349"/>
      <c r="T14" s="400"/>
      <c r="U14" s="467">
        <f t="shared" si="0"/>
        <v>26</v>
      </c>
      <c r="V14" s="468">
        <f t="shared" si="3"/>
        <v>455</v>
      </c>
      <c r="W14" s="400"/>
      <c r="X14" s="400">
        <v>10</v>
      </c>
      <c r="Y14" s="400"/>
      <c r="Z14" s="400"/>
      <c r="AA14" s="400"/>
      <c r="AB14" s="349"/>
      <c r="AC14" s="349"/>
      <c r="AD14" s="349"/>
      <c r="AE14" s="467">
        <f t="shared" si="1"/>
        <v>10</v>
      </c>
      <c r="AF14" s="468">
        <f t="shared" si="4"/>
        <v>350</v>
      </c>
      <c r="AG14" s="469">
        <f t="shared" si="2"/>
        <v>805</v>
      </c>
    </row>
    <row r="15" spans="1:246" ht="14.1" customHeight="1" x14ac:dyDescent="0.25">
      <c r="A15" s="457">
        <v>12</v>
      </c>
      <c r="B15" s="407" t="s">
        <v>335</v>
      </c>
      <c r="C15" s="349"/>
      <c r="D15" s="349"/>
      <c r="E15" s="349"/>
      <c r="F15" s="349"/>
      <c r="G15" s="349"/>
      <c r="H15" s="486"/>
      <c r="I15" s="349"/>
      <c r="J15" s="349"/>
      <c r="K15" s="349"/>
      <c r="L15" s="349"/>
      <c r="M15" s="349"/>
      <c r="N15" s="349"/>
      <c r="O15" s="349"/>
      <c r="P15" s="349"/>
      <c r="Q15" s="349"/>
      <c r="R15" s="349"/>
      <c r="S15" s="349"/>
      <c r="T15" s="400"/>
      <c r="U15" s="467">
        <f t="shared" si="0"/>
        <v>0</v>
      </c>
      <c r="V15" s="468">
        <f t="shared" si="3"/>
        <v>0</v>
      </c>
      <c r="W15" s="400"/>
      <c r="X15" s="400"/>
      <c r="Y15" s="400"/>
      <c r="Z15" s="400"/>
      <c r="AA15" s="400"/>
      <c r="AB15" s="349"/>
      <c r="AC15" s="349"/>
      <c r="AD15" s="349"/>
      <c r="AE15" s="467">
        <f t="shared" si="1"/>
        <v>0</v>
      </c>
      <c r="AF15" s="468">
        <f t="shared" si="4"/>
        <v>0</v>
      </c>
      <c r="AG15" s="469">
        <f t="shared" si="2"/>
        <v>0</v>
      </c>
    </row>
    <row r="16" spans="1:246" ht="14.1" customHeight="1" x14ac:dyDescent="0.25">
      <c r="A16" s="379">
        <v>13</v>
      </c>
      <c r="B16" s="407" t="s">
        <v>336</v>
      </c>
      <c r="C16" s="349"/>
      <c r="D16" s="349"/>
      <c r="E16" s="349"/>
      <c r="F16" s="349">
        <v>3</v>
      </c>
      <c r="G16" s="349"/>
      <c r="H16" s="486"/>
      <c r="I16" s="349"/>
      <c r="J16" s="349"/>
      <c r="K16" s="349"/>
      <c r="L16" s="349"/>
      <c r="M16" s="349"/>
      <c r="N16" s="349"/>
      <c r="O16" s="349"/>
      <c r="P16" s="349"/>
      <c r="Q16" s="349"/>
      <c r="R16" s="349"/>
      <c r="S16" s="349"/>
      <c r="T16" s="475"/>
      <c r="U16" s="467">
        <f t="shared" si="0"/>
        <v>3</v>
      </c>
      <c r="V16" s="468">
        <f t="shared" si="3"/>
        <v>52.5</v>
      </c>
      <c r="W16" s="400"/>
      <c r="X16" s="400"/>
      <c r="Y16" s="400"/>
      <c r="Z16" s="400"/>
      <c r="AA16" s="400"/>
      <c r="AB16" s="349"/>
      <c r="AC16" s="349"/>
      <c r="AD16" s="349"/>
      <c r="AE16" s="467">
        <f t="shared" si="1"/>
        <v>0</v>
      </c>
      <c r="AF16" s="468">
        <f t="shared" si="4"/>
        <v>0</v>
      </c>
      <c r="AG16" s="469">
        <f t="shared" si="2"/>
        <v>52.5</v>
      </c>
    </row>
    <row r="17" spans="1:36" ht="14.1" customHeight="1" x14ac:dyDescent="0.25">
      <c r="A17" s="457">
        <v>14</v>
      </c>
      <c r="B17" s="407" t="s">
        <v>337</v>
      </c>
      <c r="C17" s="349"/>
      <c r="D17" s="349"/>
      <c r="E17" s="349"/>
      <c r="F17" s="349"/>
      <c r="G17" s="349"/>
      <c r="H17" s="486"/>
      <c r="I17" s="349"/>
      <c r="J17" s="349"/>
      <c r="K17" s="349"/>
      <c r="L17" s="349"/>
      <c r="M17" s="349"/>
      <c r="N17" s="349"/>
      <c r="O17" s="349"/>
      <c r="P17" s="349"/>
      <c r="Q17" s="349"/>
      <c r="R17" s="349"/>
      <c r="S17" s="349"/>
      <c r="T17" s="400"/>
      <c r="U17" s="467">
        <f t="shared" si="0"/>
        <v>0</v>
      </c>
      <c r="V17" s="468">
        <f t="shared" si="3"/>
        <v>0</v>
      </c>
      <c r="W17" s="400"/>
      <c r="X17" s="400"/>
      <c r="Y17" s="400"/>
      <c r="Z17" s="400"/>
      <c r="AA17" s="400"/>
      <c r="AB17" s="349"/>
      <c r="AC17" s="349"/>
      <c r="AD17" s="349"/>
      <c r="AE17" s="467">
        <f t="shared" si="1"/>
        <v>0</v>
      </c>
      <c r="AF17" s="468">
        <f t="shared" si="4"/>
        <v>0</v>
      </c>
      <c r="AG17" s="469">
        <f t="shared" si="2"/>
        <v>0</v>
      </c>
    </row>
    <row r="18" spans="1:36" ht="14.1" customHeight="1" x14ac:dyDescent="0.25">
      <c r="A18" s="379">
        <v>15</v>
      </c>
      <c r="B18" s="407" t="s">
        <v>338</v>
      </c>
      <c r="C18" s="349"/>
      <c r="D18" s="349">
        <v>3</v>
      </c>
      <c r="E18" s="349" t="s">
        <v>12</v>
      </c>
      <c r="F18" s="530"/>
      <c r="G18" s="349"/>
      <c r="H18" s="486"/>
      <c r="I18" s="349"/>
      <c r="J18" s="349">
        <v>3</v>
      </c>
      <c r="K18" s="349"/>
      <c r="L18" s="349"/>
      <c r="M18" s="349"/>
      <c r="N18" s="349"/>
      <c r="O18" s="349"/>
      <c r="P18" s="349"/>
      <c r="Q18" s="349"/>
      <c r="R18" s="349"/>
      <c r="S18" s="349"/>
      <c r="T18" s="400"/>
      <c r="U18" s="467">
        <f t="shared" si="0"/>
        <v>6</v>
      </c>
      <c r="V18" s="468">
        <f t="shared" si="3"/>
        <v>105</v>
      </c>
      <c r="W18" s="400"/>
      <c r="X18" s="400"/>
      <c r="Y18" s="400"/>
      <c r="Z18" s="400"/>
      <c r="AA18" s="400"/>
      <c r="AB18" s="349"/>
      <c r="AC18" s="349"/>
      <c r="AD18" s="349"/>
      <c r="AE18" s="467">
        <f t="shared" si="1"/>
        <v>0</v>
      </c>
      <c r="AF18" s="468">
        <f t="shared" si="4"/>
        <v>0</v>
      </c>
      <c r="AG18" s="469">
        <f t="shared" si="2"/>
        <v>105</v>
      </c>
    </row>
    <row r="19" spans="1:36" ht="14.1" customHeight="1" x14ac:dyDescent="0.25">
      <c r="A19" s="457">
        <v>16</v>
      </c>
      <c r="B19" s="473" t="s">
        <v>339</v>
      </c>
      <c r="C19" s="349"/>
      <c r="D19" s="349"/>
      <c r="E19" s="349"/>
      <c r="F19" s="349"/>
      <c r="G19" s="349"/>
      <c r="H19" s="486"/>
      <c r="I19" s="349"/>
      <c r="J19" s="349"/>
      <c r="K19" s="349"/>
      <c r="L19" s="349"/>
      <c r="M19" s="349"/>
      <c r="N19" s="349"/>
      <c r="O19" s="349"/>
      <c r="P19" s="349"/>
      <c r="Q19" s="349"/>
      <c r="R19" s="349"/>
      <c r="S19" s="349"/>
      <c r="T19" s="400"/>
      <c r="U19" s="467">
        <f t="shared" si="0"/>
        <v>0</v>
      </c>
      <c r="V19" s="468">
        <f t="shared" si="3"/>
        <v>0</v>
      </c>
      <c r="W19" s="400"/>
      <c r="X19" s="400"/>
      <c r="Y19" s="400"/>
      <c r="Z19" s="400"/>
      <c r="AA19" s="400"/>
      <c r="AB19" s="349"/>
      <c r="AC19" s="349"/>
      <c r="AD19" s="349"/>
      <c r="AE19" s="467">
        <f t="shared" si="1"/>
        <v>0</v>
      </c>
      <c r="AF19" s="468">
        <f t="shared" si="4"/>
        <v>0</v>
      </c>
      <c r="AG19" s="469">
        <f t="shared" si="2"/>
        <v>0</v>
      </c>
    </row>
    <row r="20" spans="1:36" s="473" customFormat="1" ht="14.1" customHeight="1" x14ac:dyDescent="0.25">
      <c r="A20" s="379">
        <v>17</v>
      </c>
      <c r="B20" s="338" t="s">
        <v>340</v>
      </c>
      <c r="C20" s="418"/>
      <c r="D20" s="418"/>
      <c r="E20" s="418"/>
      <c r="F20" s="418"/>
      <c r="G20" s="418"/>
      <c r="H20" s="489"/>
      <c r="I20" s="418"/>
      <c r="J20" s="418"/>
      <c r="K20" s="418"/>
      <c r="L20" s="418"/>
      <c r="M20" s="418"/>
      <c r="N20" s="418"/>
      <c r="O20" s="418"/>
      <c r="P20" s="418"/>
      <c r="Q20" s="418"/>
      <c r="R20" s="418"/>
      <c r="S20" s="418"/>
      <c r="T20" s="470"/>
      <c r="U20" s="467">
        <f t="shared" si="0"/>
        <v>0</v>
      </c>
      <c r="V20" s="468">
        <f t="shared" si="3"/>
        <v>0</v>
      </c>
      <c r="W20" s="470"/>
      <c r="X20" s="470"/>
      <c r="Y20" s="470"/>
      <c r="Z20" s="470"/>
      <c r="AA20" s="470"/>
      <c r="AB20" s="418"/>
      <c r="AC20" s="418"/>
      <c r="AD20" s="418"/>
      <c r="AE20" s="467">
        <f t="shared" si="1"/>
        <v>0</v>
      </c>
      <c r="AF20" s="468">
        <f t="shared" si="4"/>
        <v>0</v>
      </c>
      <c r="AG20" s="469">
        <f t="shared" si="2"/>
        <v>0</v>
      </c>
      <c r="AI20" s="480"/>
      <c r="AJ20" s="481"/>
    </row>
    <row r="21" spans="1:36" s="562" customFormat="1" ht="14.1" customHeight="1" x14ac:dyDescent="0.25">
      <c r="A21" s="457">
        <v>18</v>
      </c>
      <c r="B21" s="338" t="s">
        <v>99</v>
      </c>
      <c r="C21" s="418"/>
      <c r="D21" s="418"/>
      <c r="E21" s="418"/>
      <c r="F21" s="418">
        <v>3</v>
      </c>
      <c r="G21" s="418"/>
      <c r="H21" s="489"/>
      <c r="I21" s="418"/>
      <c r="J21" s="418"/>
      <c r="K21" s="418"/>
      <c r="L21" s="418"/>
      <c r="M21" s="418"/>
      <c r="N21" s="418"/>
      <c r="O21" s="418"/>
      <c r="P21" s="418"/>
      <c r="Q21" s="418"/>
      <c r="R21" s="418"/>
      <c r="S21" s="418"/>
      <c r="T21" s="470"/>
      <c r="U21" s="467">
        <f t="shared" ref="U21" si="5" xml:space="preserve"> SUM(C21:T21)</f>
        <v>3</v>
      </c>
      <c r="V21" s="468">
        <f t="shared" ref="V21" si="6">ROUND(U21*17.5,2)</f>
        <v>52.5</v>
      </c>
      <c r="W21" s="561"/>
      <c r="X21" s="561"/>
      <c r="Y21" s="561"/>
      <c r="Z21" s="561"/>
      <c r="AA21" s="561"/>
      <c r="AB21" s="560"/>
      <c r="AC21" s="560"/>
      <c r="AD21" s="560"/>
      <c r="AE21" s="467"/>
      <c r="AF21" s="468"/>
      <c r="AG21" s="469"/>
      <c r="AI21" s="392"/>
      <c r="AJ21" s="563"/>
    </row>
    <row r="22" spans="1:36" ht="14.1" customHeight="1" thickBot="1" x14ac:dyDescent="0.3">
      <c r="A22" s="457">
        <v>19</v>
      </c>
      <c r="B22" s="407" t="s">
        <v>341</v>
      </c>
      <c r="C22" s="423"/>
      <c r="D22" s="423"/>
      <c r="E22" s="423"/>
      <c r="F22" s="423"/>
      <c r="G22" s="423"/>
      <c r="H22" s="493"/>
      <c r="I22" s="423"/>
      <c r="J22" s="423"/>
      <c r="K22" s="423"/>
      <c r="L22" s="423"/>
      <c r="M22" s="423"/>
      <c r="N22" s="423"/>
      <c r="O22" s="423"/>
      <c r="P22" s="423"/>
      <c r="Q22" s="423"/>
      <c r="R22" s="423"/>
      <c r="S22" s="423"/>
      <c r="T22" s="564"/>
      <c r="U22" s="467">
        <f t="shared" si="0"/>
        <v>0</v>
      </c>
      <c r="V22" s="468">
        <f t="shared" si="3"/>
        <v>0</v>
      </c>
      <c r="W22" s="400"/>
      <c r="X22" s="400"/>
      <c r="Y22" s="475"/>
      <c r="Z22" s="475"/>
      <c r="AA22" s="475"/>
      <c r="AB22" s="474"/>
      <c r="AC22" s="474"/>
      <c r="AD22" s="474"/>
      <c r="AE22" s="467">
        <f>SUM(W22:AD22)</f>
        <v>0</v>
      </c>
      <c r="AF22" s="468">
        <f t="shared" si="4"/>
        <v>0</v>
      </c>
      <c r="AG22" s="469">
        <f>+V22+AF22</f>
        <v>0</v>
      </c>
    </row>
    <row r="23" spans="1:36" ht="14.1" customHeight="1" x14ac:dyDescent="0.25">
      <c r="A23" s="379">
        <v>20</v>
      </c>
      <c r="B23" s="407" t="s">
        <v>342</v>
      </c>
      <c r="C23" s="474"/>
      <c r="D23" s="474"/>
      <c r="E23" s="474"/>
      <c r="F23" s="474"/>
      <c r="G23" s="474"/>
      <c r="H23" s="488"/>
      <c r="I23" s="474"/>
      <c r="J23" s="474"/>
      <c r="K23" s="474"/>
      <c r="L23" s="474"/>
      <c r="M23" s="474"/>
      <c r="N23" s="474"/>
      <c r="O23" s="474"/>
      <c r="P23" s="474"/>
      <c r="Q23" s="474"/>
      <c r="R23" s="474"/>
      <c r="S23" s="474"/>
      <c r="T23" s="475"/>
      <c r="U23" s="386">
        <f t="shared" si="0"/>
        <v>0</v>
      </c>
      <c r="V23" s="382">
        <f t="shared" si="3"/>
        <v>0</v>
      </c>
      <c r="W23" s="474"/>
      <c r="X23" s="475"/>
      <c r="Y23" s="475"/>
      <c r="Z23" s="400"/>
      <c r="AA23" s="400"/>
      <c r="AB23" s="349"/>
      <c r="AC23" s="349"/>
      <c r="AD23" s="349"/>
      <c r="AE23" s="467">
        <f>SUM(W23:AD23)</f>
        <v>0</v>
      </c>
      <c r="AF23" s="468">
        <f t="shared" si="4"/>
        <v>0</v>
      </c>
      <c r="AG23" s="469">
        <f>+V23+AF23</f>
        <v>0</v>
      </c>
      <c r="AH23" s="337"/>
      <c r="AI23" s="402"/>
      <c r="AJ23" s="402"/>
    </row>
    <row r="24" spans="1:36" ht="14.1" customHeight="1" x14ac:dyDescent="0.25">
      <c r="A24" s="457"/>
      <c r="B24" s="401" t="s">
        <v>483</v>
      </c>
      <c r="C24" s="474"/>
      <c r="D24" s="474"/>
      <c r="E24" s="474"/>
      <c r="F24" s="474">
        <v>6</v>
      </c>
      <c r="G24" s="474"/>
      <c r="H24" s="488"/>
      <c r="I24" s="474"/>
      <c r="J24" s="474"/>
      <c r="K24" s="474"/>
      <c r="L24" s="474"/>
      <c r="M24" s="474"/>
      <c r="N24" s="474"/>
      <c r="O24" s="474"/>
      <c r="P24" s="474"/>
      <c r="Q24" s="474"/>
      <c r="R24" s="474"/>
      <c r="S24" s="474"/>
      <c r="T24" s="475"/>
      <c r="U24" s="386">
        <f t="shared" ref="U24" si="7" xml:space="preserve"> SUM(C24:T24)</f>
        <v>6</v>
      </c>
      <c r="V24" s="382">
        <f t="shared" ref="V24" si="8">ROUND(U24*17.5,2)</f>
        <v>105</v>
      </c>
      <c r="W24" s="475"/>
      <c r="X24" s="475"/>
      <c r="Y24" s="475"/>
      <c r="Z24" s="400"/>
      <c r="AA24" s="400"/>
      <c r="AB24" s="349"/>
      <c r="AC24" s="349"/>
      <c r="AD24" s="349"/>
      <c r="AE24" s="467"/>
      <c r="AF24" s="468"/>
      <c r="AG24" s="469"/>
      <c r="AH24" s="337"/>
      <c r="AI24" s="402"/>
      <c r="AJ24" s="402"/>
    </row>
    <row r="25" spans="1:36" ht="14.1" customHeight="1" x14ac:dyDescent="0.25">
      <c r="A25" s="457">
        <v>21</v>
      </c>
      <c r="B25" s="479" t="s">
        <v>343</v>
      </c>
      <c r="C25" s="349"/>
      <c r="D25" s="349"/>
      <c r="E25" s="349"/>
      <c r="F25" s="349"/>
      <c r="G25" s="349"/>
      <c r="H25" s="486"/>
      <c r="I25" s="349"/>
      <c r="J25" s="349"/>
      <c r="K25" s="349"/>
      <c r="L25" s="349"/>
      <c r="M25" s="349" t="s">
        <v>12</v>
      </c>
      <c r="N25" s="349"/>
      <c r="O25" s="349"/>
      <c r="P25" s="349"/>
      <c r="Q25" s="349"/>
      <c r="R25" s="349"/>
      <c r="S25" s="349"/>
      <c r="T25" s="400"/>
      <c r="U25" s="386">
        <f t="shared" si="0"/>
        <v>0</v>
      </c>
      <c r="V25" s="382">
        <f t="shared" si="3"/>
        <v>0</v>
      </c>
      <c r="W25" s="400"/>
      <c r="X25" s="400"/>
      <c r="Y25" s="400"/>
      <c r="Z25" s="400"/>
      <c r="AA25" s="400"/>
      <c r="AB25" s="349"/>
      <c r="AC25" s="349"/>
      <c r="AD25" s="349"/>
      <c r="AE25" s="467">
        <f>SUM(W25:AD25)</f>
        <v>0</v>
      </c>
      <c r="AF25" s="468">
        <f t="shared" si="4"/>
        <v>0</v>
      </c>
      <c r="AG25" s="469">
        <f>+V25+AF25</f>
        <v>0</v>
      </c>
    </row>
    <row r="26" spans="1:36" ht="14.1" customHeight="1" x14ac:dyDescent="0.25">
      <c r="A26" s="457"/>
      <c r="B26" s="575" t="s">
        <v>506</v>
      </c>
      <c r="C26" s="572"/>
      <c r="D26" s="572"/>
      <c r="E26" s="572"/>
      <c r="F26" s="572"/>
      <c r="G26" s="572"/>
      <c r="H26" s="573"/>
      <c r="I26" s="572"/>
      <c r="J26" s="572"/>
      <c r="K26" s="572"/>
      <c r="L26" s="572"/>
      <c r="M26" s="572"/>
      <c r="N26" s="572"/>
      <c r="O26" s="572"/>
      <c r="P26" s="572"/>
      <c r="Q26" s="572"/>
      <c r="R26" s="572"/>
      <c r="S26" s="572"/>
      <c r="T26" s="572"/>
      <c r="U26" s="419"/>
      <c r="V26" s="422"/>
      <c r="W26" s="572"/>
      <c r="X26" s="572"/>
      <c r="Y26" s="572"/>
      <c r="Z26" s="572"/>
      <c r="AA26" s="572"/>
      <c r="AB26" s="572"/>
      <c r="AC26" s="574">
        <v>64</v>
      </c>
      <c r="AD26" s="572"/>
      <c r="AE26" s="467">
        <f>SUM(W26:AD26)</f>
        <v>64</v>
      </c>
      <c r="AF26" s="468">
        <f t="shared" si="4"/>
        <v>2240</v>
      </c>
      <c r="AG26" s="469"/>
    </row>
    <row r="27" spans="1:36" ht="14.1" customHeight="1" thickBot="1" x14ac:dyDescent="0.3">
      <c r="A27" s="379">
        <v>22</v>
      </c>
      <c r="B27" s="479" t="s">
        <v>344</v>
      </c>
      <c r="C27" s="556"/>
      <c r="D27" s="557"/>
      <c r="E27" s="557" t="s">
        <v>12</v>
      </c>
      <c r="F27" s="557"/>
      <c r="G27" s="557"/>
      <c r="H27" s="558"/>
      <c r="I27" s="557"/>
      <c r="J27" s="557"/>
      <c r="K27" s="557"/>
      <c r="L27" s="557"/>
      <c r="M27" s="557"/>
      <c r="N27" s="557"/>
      <c r="O27" s="557"/>
      <c r="P27" s="557"/>
      <c r="Q27" s="557"/>
      <c r="R27" s="557"/>
      <c r="S27" s="557"/>
      <c r="T27" s="555"/>
      <c r="U27" s="467">
        <f t="shared" si="0"/>
        <v>0</v>
      </c>
      <c r="V27" s="468">
        <f t="shared" si="3"/>
        <v>0</v>
      </c>
      <c r="W27" s="557"/>
      <c r="X27" s="557"/>
      <c r="Y27" s="557"/>
      <c r="Z27" s="557"/>
      <c r="AA27" s="557"/>
      <c r="AB27" s="557"/>
      <c r="AC27" s="557"/>
      <c r="AD27" s="555"/>
      <c r="AE27" s="419">
        <f>SUM(W27:AD27)</f>
        <v>0</v>
      </c>
      <c r="AF27" s="518">
        <f>ROUND(AE27*35,2)</f>
        <v>0</v>
      </c>
      <c r="AG27" s="469">
        <f>+V27+AF27</f>
        <v>0</v>
      </c>
      <c r="AH27" s="337"/>
      <c r="AI27" s="339"/>
      <c r="AJ27" s="339"/>
    </row>
    <row r="28" spans="1:36" s="482" customFormat="1" ht="14.1" customHeight="1" thickBot="1" x14ac:dyDescent="0.3">
      <c r="A28" s="524"/>
      <c r="B28" s="525" t="s">
        <v>110</v>
      </c>
      <c r="C28" s="392">
        <f t="shared" ref="C28:T28" si="9">SUM(C4:C27)</f>
        <v>0</v>
      </c>
      <c r="D28" s="392">
        <f t="shared" si="9"/>
        <v>3</v>
      </c>
      <c r="E28" s="392">
        <f t="shared" si="9"/>
        <v>1</v>
      </c>
      <c r="F28" s="392">
        <f t="shared" si="9"/>
        <v>21</v>
      </c>
      <c r="G28" s="392">
        <f t="shared" si="9"/>
        <v>3</v>
      </c>
      <c r="H28" s="392">
        <f t="shared" si="9"/>
        <v>3</v>
      </c>
      <c r="I28" s="392">
        <f t="shared" si="9"/>
        <v>3</v>
      </c>
      <c r="J28" s="392">
        <f t="shared" si="9"/>
        <v>3</v>
      </c>
      <c r="K28" s="392">
        <f t="shared" si="9"/>
        <v>15</v>
      </c>
      <c r="L28" s="392">
        <f t="shared" si="9"/>
        <v>5</v>
      </c>
      <c r="M28" s="392">
        <f t="shared" si="9"/>
        <v>0</v>
      </c>
      <c r="N28" s="392">
        <f t="shared" si="9"/>
        <v>0</v>
      </c>
      <c r="O28" s="392">
        <f t="shared" si="9"/>
        <v>0</v>
      </c>
      <c r="P28" s="392">
        <v>0</v>
      </c>
      <c r="Q28" s="392">
        <f t="shared" si="9"/>
        <v>0</v>
      </c>
      <c r="R28" s="392">
        <f t="shared" si="9"/>
        <v>6</v>
      </c>
      <c r="S28" s="392">
        <f t="shared" si="9"/>
        <v>0</v>
      </c>
      <c r="T28" s="392">
        <f t="shared" si="9"/>
        <v>0</v>
      </c>
      <c r="U28" s="532">
        <f>SUM(U4:U27)</f>
        <v>63</v>
      </c>
      <c r="V28" s="532">
        <f t="shared" si="3"/>
        <v>1102.5</v>
      </c>
      <c r="W28" s="559">
        <f t="shared" ref="W28:AG28" si="10">SUM(W4:W27)</f>
        <v>6</v>
      </c>
      <c r="X28" s="559">
        <f t="shared" si="10"/>
        <v>10</v>
      </c>
      <c r="Y28" s="559">
        <f t="shared" si="10"/>
        <v>2</v>
      </c>
      <c r="Z28" s="559">
        <f t="shared" si="10"/>
        <v>0</v>
      </c>
      <c r="AA28" s="559">
        <f t="shared" si="10"/>
        <v>0</v>
      </c>
      <c r="AB28" s="559">
        <f t="shared" si="10"/>
        <v>0</v>
      </c>
      <c r="AC28" s="559"/>
      <c r="AD28" s="559">
        <f t="shared" si="10"/>
        <v>18</v>
      </c>
      <c r="AE28" s="531">
        <f t="shared" si="10"/>
        <v>100</v>
      </c>
      <c r="AF28" s="531">
        <f t="shared" si="10"/>
        <v>3500</v>
      </c>
      <c r="AG28" s="554">
        <f t="shared" si="10"/>
        <v>2205</v>
      </c>
      <c r="AH28" s="519"/>
      <c r="AI28" s="520"/>
      <c r="AJ28" s="520"/>
    </row>
    <row r="29" spans="1:36" ht="14.1" customHeight="1" thickBot="1" x14ac:dyDescent="0.3">
      <c r="A29" s="396"/>
      <c r="B29" s="521" t="s">
        <v>345</v>
      </c>
      <c r="C29" s="427"/>
      <c r="D29" s="427"/>
      <c r="E29" s="427"/>
      <c r="F29" s="427"/>
      <c r="G29" s="427"/>
      <c r="H29" s="521"/>
      <c r="I29" s="427"/>
      <c r="J29" s="427"/>
      <c r="K29" s="427"/>
      <c r="L29" s="427"/>
      <c r="M29" s="427"/>
      <c r="N29" s="427"/>
      <c r="O29" s="427"/>
      <c r="P29" s="427"/>
      <c r="Q29" s="427"/>
      <c r="R29" s="427"/>
      <c r="S29" s="427"/>
      <c r="T29" s="427"/>
      <c r="U29" s="522"/>
      <c r="V29" s="523"/>
      <c r="W29" s="427"/>
      <c r="X29" s="427"/>
      <c r="Y29" s="427"/>
      <c r="Z29" s="427"/>
      <c r="AA29" s="427"/>
      <c r="AB29" s="427"/>
      <c r="AC29" s="427"/>
      <c r="AD29" s="427"/>
      <c r="AE29" s="461" t="s">
        <v>12</v>
      </c>
      <c r="AF29" s="522"/>
      <c r="AG29" s="523"/>
      <c r="AH29" s="338" t="s">
        <v>346</v>
      </c>
    </row>
    <row r="30" spans="1:36" ht="14.1" customHeight="1" x14ac:dyDescent="0.25">
      <c r="A30" s="379">
        <v>23</v>
      </c>
      <c r="B30" s="430" t="s">
        <v>347</v>
      </c>
      <c r="C30" s="349"/>
      <c r="D30" s="349"/>
      <c r="E30" s="349"/>
      <c r="F30" s="349">
        <v>2</v>
      </c>
      <c r="G30" s="349"/>
      <c r="H30" s="486"/>
      <c r="I30" s="349"/>
      <c r="J30" s="349"/>
      <c r="K30" s="349"/>
      <c r="L30" s="349"/>
      <c r="M30" s="349">
        <v>4</v>
      </c>
      <c r="N30" s="349">
        <v>2</v>
      </c>
      <c r="O30" s="349">
        <v>3</v>
      </c>
      <c r="P30" s="349">
        <v>4</v>
      </c>
      <c r="Q30" s="349">
        <v>3</v>
      </c>
      <c r="R30" s="349"/>
      <c r="S30" s="349">
        <v>4</v>
      </c>
      <c r="T30" s="400"/>
      <c r="U30" s="386">
        <f t="shared" ref="U30:U42" si="11" xml:space="preserve"> SUM(C30:T30)</f>
        <v>22</v>
      </c>
      <c r="V30" s="387">
        <f t="shared" ref="V30:V41" si="12">ROUND(U30*17.5,2)</f>
        <v>385</v>
      </c>
      <c r="W30" s="400"/>
      <c r="X30" s="400"/>
      <c r="Y30" s="400">
        <v>2</v>
      </c>
      <c r="Z30" s="400">
        <v>2</v>
      </c>
      <c r="AA30" s="400"/>
      <c r="AB30" s="349"/>
      <c r="AC30" s="349"/>
      <c r="AD30" s="349"/>
      <c r="AE30" s="467">
        <f t="shared" ref="AE30:AE41" si="13">SUM(W30:AD30)</f>
        <v>4</v>
      </c>
      <c r="AF30" s="387">
        <f t="shared" ref="AF30:AF41" si="14">ROUND(AE30*35,2)</f>
        <v>140</v>
      </c>
      <c r="AG30" s="388">
        <f t="shared" ref="AG30:AG41" si="15">+V30+AF30</f>
        <v>525</v>
      </c>
    </row>
    <row r="31" spans="1:36" ht="14.1" customHeight="1" x14ac:dyDescent="0.25">
      <c r="A31" s="379">
        <v>24</v>
      </c>
      <c r="B31" s="407" t="s">
        <v>348</v>
      </c>
      <c r="C31" s="349"/>
      <c r="D31" s="349" t="s">
        <v>12</v>
      </c>
      <c r="E31" s="349"/>
      <c r="F31" s="349"/>
      <c r="G31" s="349"/>
      <c r="H31" s="486"/>
      <c r="I31" s="349"/>
      <c r="J31" s="349"/>
      <c r="K31" s="349"/>
      <c r="L31" s="349"/>
      <c r="M31" s="349">
        <v>5</v>
      </c>
      <c r="N31" s="349">
        <v>2</v>
      </c>
      <c r="O31" s="349">
        <v>1</v>
      </c>
      <c r="P31" s="349">
        <v>5</v>
      </c>
      <c r="Q31" s="349">
        <v>1</v>
      </c>
      <c r="R31" s="349"/>
      <c r="S31" s="349">
        <v>3</v>
      </c>
      <c r="T31" s="400"/>
      <c r="U31" s="386">
        <f t="shared" si="11"/>
        <v>17</v>
      </c>
      <c r="V31" s="387">
        <f t="shared" si="12"/>
        <v>297.5</v>
      </c>
      <c r="W31" s="400"/>
      <c r="X31" s="400"/>
      <c r="Y31" s="400">
        <v>2</v>
      </c>
      <c r="Z31" s="400">
        <v>2</v>
      </c>
      <c r="AA31" s="400"/>
      <c r="AB31" s="349">
        <v>3</v>
      </c>
      <c r="AC31" s="349"/>
      <c r="AD31" s="349"/>
      <c r="AE31" s="467">
        <f t="shared" si="13"/>
        <v>7</v>
      </c>
      <c r="AF31" s="387">
        <f t="shared" si="14"/>
        <v>245</v>
      </c>
      <c r="AG31" s="388">
        <f t="shared" si="15"/>
        <v>542.5</v>
      </c>
    </row>
    <row r="32" spans="1:36" ht="14.1" customHeight="1" x14ac:dyDescent="0.25">
      <c r="A32" s="379">
        <v>25</v>
      </c>
      <c r="B32" s="407" t="s">
        <v>328</v>
      </c>
      <c r="C32" s="349"/>
      <c r="D32" s="349"/>
      <c r="E32" s="349"/>
      <c r="F32" s="349"/>
      <c r="G32" s="349"/>
      <c r="H32" s="486"/>
      <c r="I32" s="349"/>
      <c r="J32" s="349"/>
      <c r="K32" s="349"/>
      <c r="L32" s="349"/>
      <c r="M32" s="349"/>
      <c r="N32" s="349">
        <v>1</v>
      </c>
      <c r="O32" s="349"/>
      <c r="P32" s="349"/>
      <c r="Q32" s="349">
        <v>5</v>
      </c>
      <c r="R32" s="349"/>
      <c r="S32" s="349"/>
      <c r="T32" s="400"/>
      <c r="U32" s="386">
        <f t="shared" si="11"/>
        <v>6</v>
      </c>
      <c r="V32" s="382">
        <f t="shared" si="12"/>
        <v>105</v>
      </c>
      <c r="W32" s="400"/>
      <c r="X32" s="400"/>
      <c r="Y32" s="400"/>
      <c r="Z32" s="400"/>
      <c r="AA32" s="400"/>
      <c r="AB32" s="349">
        <v>5</v>
      </c>
      <c r="AC32" s="349"/>
      <c r="AD32" s="349"/>
      <c r="AE32" s="467">
        <f t="shared" si="13"/>
        <v>5</v>
      </c>
      <c r="AF32" s="387">
        <f t="shared" ref="AF32" si="16">ROUND(AE32*35,2)</f>
        <v>175</v>
      </c>
      <c r="AG32" s="388">
        <f t="shared" si="15"/>
        <v>280</v>
      </c>
    </row>
    <row r="33" spans="1:246" s="259" customFormat="1" ht="14.1" customHeight="1" x14ac:dyDescent="0.25">
      <c r="A33" s="379">
        <v>26</v>
      </c>
      <c r="B33" s="407" t="s">
        <v>139</v>
      </c>
      <c r="C33" s="349"/>
      <c r="D33" s="349"/>
      <c r="E33" s="349"/>
      <c r="F33" s="349">
        <v>4</v>
      </c>
      <c r="G33" s="349"/>
      <c r="H33" s="486"/>
      <c r="I33" s="349"/>
      <c r="J33" s="349"/>
      <c r="K33" s="349"/>
      <c r="L33" s="349"/>
      <c r="M33" s="349"/>
      <c r="N33" s="530" t="s">
        <v>12</v>
      </c>
      <c r="O33" s="530" t="s">
        <v>12</v>
      </c>
      <c r="P33" s="530"/>
      <c r="Q33" s="530"/>
      <c r="R33" s="349"/>
      <c r="S33" s="349"/>
      <c r="T33" s="400"/>
      <c r="U33" s="386">
        <f t="shared" si="11"/>
        <v>4</v>
      </c>
      <c r="V33" s="387">
        <f t="shared" si="12"/>
        <v>70</v>
      </c>
      <c r="W33" s="400"/>
      <c r="X33" s="400"/>
      <c r="Y33" s="400"/>
      <c r="Z33" s="400"/>
      <c r="AA33" s="400"/>
      <c r="AB33" s="349"/>
      <c r="AC33" s="349"/>
      <c r="AD33" s="349"/>
      <c r="AE33" s="467">
        <f t="shared" si="13"/>
        <v>0</v>
      </c>
      <c r="AF33" s="387">
        <f t="shared" si="14"/>
        <v>0</v>
      </c>
      <c r="AG33" s="388">
        <f t="shared" si="15"/>
        <v>70</v>
      </c>
      <c r="AH33" s="338"/>
      <c r="AI33" s="335"/>
      <c r="AJ33" s="335"/>
      <c r="AK33" s="338"/>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338"/>
      <c r="BI33" s="338"/>
      <c r="BJ33" s="338"/>
      <c r="BK33" s="338"/>
      <c r="BL33" s="338"/>
      <c r="BM33" s="338"/>
      <c r="BN33" s="338"/>
      <c r="BO33" s="338"/>
      <c r="BP33" s="338"/>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38"/>
      <c r="CN33" s="338"/>
      <c r="CO33" s="338"/>
      <c r="CP33" s="338"/>
      <c r="CQ33" s="338"/>
      <c r="CR33" s="338"/>
      <c r="CS33" s="338"/>
      <c r="CT33" s="338"/>
      <c r="CU33" s="338"/>
      <c r="CV33" s="338"/>
      <c r="CW33" s="338"/>
      <c r="CX33" s="338"/>
      <c r="CY33" s="338"/>
      <c r="CZ33" s="338"/>
      <c r="DA33" s="338"/>
      <c r="DB33" s="338"/>
      <c r="DC33" s="338"/>
      <c r="DD33" s="338"/>
      <c r="DE33" s="338"/>
      <c r="DF33" s="338"/>
      <c r="DG33" s="338"/>
      <c r="DH33" s="338"/>
      <c r="DI33" s="338"/>
      <c r="DJ33" s="338"/>
      <c r="DK33" s="338"/>
      <c r="DL33" s="338"/>
      <c r="DM33" s="338"/>
      <c r="DN33" s="338"/>
      <c r="DO33" s="338"/>
      <c r="DP33" s="338"/>
      <c r="DQ33" s="338"/>
      <c r="DR33" s="338"/>
      <c r="DS33" s="338"/>
      <c r="DT33" s="338"/>
      <c r="DU33" s="338"/>
      <c r="DV33" s="338"/>
      <c r="DW33" s="338"/>
      <c r="DX33" s="338"/>
      <c r="DY33" s="338"/>
      <c r="DZ33" s="338"/>
      <c r="EA33" s="338"/>
      <c r="EB33" s="338"/>
      <c r="EC33" s="338"/>
      <c r="ED33" s="338"/>
      <c r="EE33" s="338"/>
      <c r="EF33" s="338"/>
      <c r="EG33" s="338"/>
      <c r="EH33" s="338"/>
      <c r="EI33" s="338"/>
      <c r="EJ33" s="338"/>
      <c r="EK33" s="338"/>
      <c r="EL33" s="338"/>
      <c r="EM33" s="338"/>
      <c r="EN33" s="338"/>
      <c r="EO33" s="338"/>
      <c r="EP33" s="338"/>
      <c r="EQ33" s="338"/>
      <c r="ER33" s="338"/>
      <c r="ES33" s="338"/>
      <c r="ET33" s="338"/>
      <c r="EU33" s="338"/>
      <c r="EV33" s="338"/>
      <c r="EW33" s="338"/>
      <c r="EX33" s="338"/>
      <c r="EY33" s="338"/>
      <c r="EZ33" s="338"/>
      <c r="FA33" s="338"/>
      <c r="FB33" s="338"/>
      <c r="FC33" s="338"/>
      <c r="FD33" s="338"/>
      <c r="FE33" s="338"/>
      <c r="FF33" s="338"/>
      <c r="FG33" s="338"/>
      <c r="FH33" s="338"/>
      <c r="FI33" s="338"/>
      <c r="FJ33" s="338"/>
      <c r="FK33" s="338"/>
      <c r="FL33" s="338"/>
      <c r="FM33" s="338"/>
      <c r="FN33" s="338"/>
      <c r="FO33" s="338"/>
      <c r="FP33" s="338"/>
      <c r="FQ33" s="338"/>
      <c r="FR33" s="338"/>
      <c r="FS33" s="338"/>
      <c r="FT33" s="338"/>
      <c r="FU33" s="338"/>
      <c r="FV33" s="338"/>
      <c r="FW33" s="338"/>
      <c r="FX33" s="338"/>
      <c r="FY33" s="338"/>
      <c r="FZ33" s="338"/>
      <c r="GA33" s="338"/>
      <c r="GB33" s="338"/>
      <c r="GC33" s="338"/>
      <c r="GD33" s="338"/>
      <c r="GE33" s="338"/>
      <c r="GF33" s="338"/>
      <c r="GG33" s="338"/>
      <c r="GH33" s="338"/>
      <c r="GI33" s="338"/>
      <c r="GJ33" s="338"/>
      <c r="GK33" s="338"/>
      <c r="GL33" s="338"/>
      <c r="GM33" s="338"/>
      <c r="GN33" s="338"/>
      <c r="GO33" s="338"/>
      <c r="GP33" s="338"/>
      <c r="GQ33" s="338"/>
      <c r="GR33" s="338"/>
      <c r="GS33" s="338"/>
      <c r="GT33" s="338"/>
      <c r="GU33" s="338"/>
      <c r="GV33" s="338"/>
      <c r="GW33" s="338"/>
      <c r="GX33" s="338"/>
      <c r="GY33" s="338"/>
      <c r="GZ33" s="338"/>
      <c r="HA33" s="338"/>
      <c r="HB33" s="338"/>
      <c r="HC33" s="338"/>
      <c r="HD33" s="338"/>
      <c r="HE33" s="338"/>
      <c r="HF33" s="338"/>
      <c r="HG33" s="338"/>
      <c r="HH33" s="338"/>
      <c r="HI33" s="338"/>
      <c r="HJ33" s="338"/>
      <c r="HK33" s="338"/>
      <c r="HL33" s="338"/>
      <c r="HM33" s="338"/>
      <c r="HN33" s="338"/>
      <c r="HO33" s="338"/>
      <c r="HP33" s="338"/>
      <c r="HQ33" s="338"/>
      <c r="HR33" s="338"/>
      <c r="HS33" s="338"/>
      <c r="HT33" s="338"/>
      <c r="HU33" s="338"/>
      <c r="HV33" s="338"/>
      <c r="HW33" s="338"/>
      <c r="HX33" s="338"/>
      <c r="HY33" s="338"/>
      <c r="HZ33" s="338"/>
      <c r="IA33" s="338"/>
      <c r="IB33" s="338"/>
      <c r="IC33" s="338"/>
      <c r="ID33" s="338"/>
      <c r="IE33" s="338"/>
      <c r="IF33" s="338"/>
      <c r="IG33" s="338"/>
      <c r="IH33" s="338"/>
      <c r="II33" s="338"/>
      <c r="IJ33" s="338"/>
      <c r="IK33" s="338"/>
      <c r="IL33" s="338"/>
    </row>
    <row r="34" spans="1:246" s="259" customFormat="1" ht="14.1" customHeight="1" x14ac:dyDescent="0.25">
      <c r="A34" s="379">
        <v>27</v>
      </c>
      <c r="B34" s="407" t="s">
        <v>349</v>
      </c>
      <c r="C34" s="349"/>
      <c r="D34" s="349"/>
      <c r="E34" s="349"/>
      <c r="F34" s="349"/>
      <c r="G34" s="349"/>
      <c r="H34" s="486"/>
      <c r="I34" s="349"/>
      <c r="J34" s="349"/>
      <c r="K34" s="349"/>
      <c r="L34" s="349"/>
      <c r="M34" s="349"/>
      <c r="N34" s="530"/>
      <c r="O34" s="530"/>
      <c r="P34" s="530"/>
      <c r="Q34" s="530"/>
      <c r="R34" s="349"/>
      <c r="S34" s="349"/>
      <c r="T34" s="475"/>
      <c r="U34" s="386">
        <f t="shared" si="11"/>
        <v>0</v>
      </c>
      <c r="V34" s="382">
        <f t="shared" si="12"/>
        <v>0</v>
      </c>
      <c r="W34" s="400"/>
      <c r="X34" s="400"/>
      <c r="Y34" s="400"/>
      <c r="Z34" s="400"/>
      <c r="AA34" s="400"/>
      <c r="AB34" s="349"/>
      <c r="AC34" s="349"/>
      <c r="AD34" s="349"/>
      <c r="AE34" s="467">
        <f t="shared" si="13"/>
        <v>0</v>
      </c>
      <c r="AF34" s="387">
        <f t="shared" ref="AF34" si="17">ROUND(AE34*35,2)</f>
        <v>0</v>
      </c>
      <c r="AG34" s="388">
        <f t="shared" si="15"/>
        <v>0</v>
      </c>
      <c r="AH34" s="338"/>
      <c r="AI34" s="335"/>
      <c r="AJ34" s="335"/>
      <c r="AK34" s="338"/>
      <c r="AL34" s="338"/>
      <c r="AM34" s="338"/>
      <c r="AN34" s="338"/>
      <c r="AO34" s="338"/>
      <c r="AP34" s="338"/>
      <c r="AQ34" s="338"/>
      <c r="AR34" s="338"/>
      <c r="AS34" s="338"/>
      <c r="AT34" s="338"/>
      <c r="AU34" s="338"/>
      <c r="AV34" s="338"/>
      <c r="AW34" s="338"/>
      <c r="AX34" s="338"/>
      <c r="AY34" s="338"/>
      <c r="AZ34" s="338"/>
      <c r="BA34" s="338"/>
      <c r="BB34" s="338"/>
      <c r="BC34" s="338"/>
      <c r="BD34" s="338"/>
      <c r="BE34" s="338"/>
      <c r="BF34" s="338"/>
      <c r="BG34" s="338"/>
      <c r="BH34" s="338"/>
      <c r="BI34" s="338"/>
      <c r="BJ34" s="338"/>
      <c r="BK34" s="338"/>
      <c r="BL34" s="338"/>
      <c r="BM34" s="338"/>
      <c r="BN34" s="338"/>
      <c r="BO34" s="338"/>
      <c r="BP34" s="338"/>
      <c r="BQ34" s="338"/>
      <c r="BR34" s="338"/>
      <c r="BS34" s="338"/>
      <c r="BT34" s="338"/>
      <c r="BU34" s="338"/>
      <c r="BV34" s="338"/>
      <c r="BW34" s="338"/>
      <c r="BX34" s="338"/>
      <c r="BY34" s="338"/>
      <c r="BZ34" s="338"/>
      <c r="CA34" s="338"/>
      <c r="CB34" s="338"/>
      <c r="CC34" s="338"/>
      <c r="CD34" s="338"/>
      <c r="CE34" s="338"/>
      <c r="CF34" s="338"/>
      <c r="CG34" s="338"/>
      <c r="CH34" s="338"/>
      <c r="CI34" s="338"/>
      <c r="CJ34" s="338"/>
      <c r="CK34" s="338"/>
      <c r="CL34" s="338"/>
      <c r="CM34" s="338"/>
      <c r="CN34" s="338"/>
      <c r="CO34" s="338"/>
      <c r="CP34" s="338"/>
      <c r="CQ34" s="338"/>
      <c r="CR34" s="338"/>
      <c r="CS34" s="338"/>
      <c r="CT34" s="338"/>
      <c r="CU34" s="338"/>
      <c r="CV34" s="338"/>
      <c r="CW34" s="338"/>
      <c r="CX34" s="338"/>
      <c r="CY34" s="338"/>
      <c r="CZ34" s="338"/>
      <c r="DA34" s="338"/>
      <c r="DB34" s="338"/>
      <c r="DC34" s="338"/>
      <c r="DD34" s="338"/>
      <c r="DE34" s="338"/>
      <c r="DF34" s="338"/>
      <c r="DG34" s="338"/>
      <c r="DH34" s="338"/>
      <c r="DI34" s="338"/>
      <c r="DJ34" s="338"/>
      <c r="DK34" s="338"/>
      <c r="DL34" s="338"/>
      <c r="DM34" s="338"/>
      <c r="DN34" s="338"/>
      <c r="DO34" s="338"/>
      <c r="DP34" s="338"/>
      <c r="DQ34" s="338"/>
      <c r="DR34" s="338"/>
      <c r="DS34" s="338"/>
      <c r="DT34" s="338"/>
      <c r="DU34" s="338"/>
      <c r="DV34" s="338"/>
      <c r="DW34" s="338"/>
      <c r="DX34" s="338"/>
      <c r="DY34" s="338"/>
      <c r="DZ34" s="338"/>
      <c r="EA34" s="338"/>
      <c r="EB34" s="338"/>
      <c r="EC34" s="338"/>
      <c r="ED34" s="338"/>
      <c r="EE34" s="338"/>
      <c r="EF34" s="338"/>
      <c r="EG34" s="338"/>
      <c r="EH34" s="338"/>
      <c r="EI34" s="338"/>
      <c r="EJ34" s="338"/>
      <c r="EK34" s="338"/>
      <c r="EL34" s="338"/>
      <c r="EM34" s="338"/>
      <c r="EN34" s="338"/>
      <c r="EO34" s="338"/>
      <c r="EP34" s="338"/>
      <c r="EQ34" s="338"/>
      <c r="ER34" s="338"/>
      <c r="ES34" s="338"/>
      <c r="ET34" s="338"/>
      <c r="EU34" s="338"/>
      <c r="EV34" s="338"/>
      <c r="EW34" s="338"/>
      <c r="EX34" s="338"/>
      <c r="EY34" s="338"/>
      <c r="EZ34" s="338"/>
      <c r="FA34" s="338"/>
      <c r="FB34" s="338"/>
      <c r="FC34" s="338"/>
      <c r="FD34" s="338"/>
      <c r="FE34" s="338"/>
      <c r="FF34" s="338"/>
      <c r="FG34" s="338"/>
      <c r="FH34" s="338"/>
      <c r="FI34" s="338"/>
      <c r="FJ34" s="338"/>
      <c r="FK34" s="338"/>
      <c r="FL34" s="338"/>
      <c r="FM34" s="338"/>
      <c r="FN34" s="338"/>
      <c r="FO34" s="338"/>
      <c r="FP34" s="338"/>
      <c r="FQ34" s="338"/>
      <c r="FR34" s="338"/>
      <c r="FS34" s="338"/>
      <c r="FT34" s="338"/>
      <c r="FU34" s="338"/>
      <c r="FV34" s="338"/>
      <c r="FW34" s="338"/>
      <c r="FX34" s="338"/>
      <c r="FY34" s="338"/>
      <c r="FZ34" s="338"/>
      <c r="GA34" s="338"/>
      <c r="GB34" s="338"/>
      <c r="GC34" s="338"/>
      <c r="GD34" s="338"/>
      <c r="GE34" s="338"/>
      <c r="GF34" s="338"/>
      <c r="GG34" s="338"/>
      <c r="GH34" s="338"/>
      <c r="GI34" s="338"/>
      <c r="GJ34" s="338"/>
      <c r="GK34" s="338"/>
      <c r="GL34" s="338"/>
      <c r="GM34" s="338"/>
      <c r="GN34" s="338"/>
      <c r="GO34" s="338"/>
      <c r="GP34" s="338"/>
      <c r="GQ34" s="338"/>
      <c r="GR34" s="338"/>
      <c r="GS34" s="338"/>
      <c r="GT34" s="338"/>
      <c r="GU34" s="338"/>
      <c r="GV34" s="338"/>
      <c r="GW34" s="338"/>
      <c r="GX34" s="338"/>
      <c r="GY34" s="338"/>
      <c r="GZ34" s="338"/>
      <c r="HA34" s="338"/>
      <c r="HB34" s="338"/>
      <c r="HC34" s="338"/>
      <c r="HD34" s="338"/>
      <c r="HE34" s="338"/>
      <c r="HF34" s="338"/>
      <c r="HG34" s="338"/>
      <c r="HH34" s="338"/>
      <c r="HI34" s="338"/>
      <c r="HJ34" s="338"/>
      <c r="HK34" s="338"/>
      <c r="HL34" s="338"/>
      <c r="HM34" s="338"/>
      <c r="HN34" s="338"/>
      <c r="HO34" s="338"/>
      <c r="HP34" s="338"/>
      <c r="HQ34" s="338"/>
      <c r="HR34" s="338"/>
      <c r="HS34" s="338"/>
      <c r="HT34" s="338"/>
      <c r="HU34" s="338"/>
      <c r="HV34" s="338"/>
      <c r="HW34" s="338"/>
      <c r="HX34" s="338"/>
      <c r="HY34" s="338"/>
      <c r="HZ34" s="338"/>
      <c r="IA34" s="338"/>
      <c r="IB34" s="338"/>
      <c r="IC34" s="338"/>
      <c r="ID34" s="338"/>
      <c r="IE34" s="338"/>
      <c r="IF34" s="338"/>
      <c r="IG34" s="338"/>
      <c r="IH34" s="338"/>
      <c r="II34" s="338"/>
      <c r="IJ34" s="338"/>
      <c r="IK34" s="338"/>
      <c r="IL34" s="338"/>
    </row>
    <row r="35" spans="1:246" x14ac:dyDescent="0.25">
      <c r="A35" s="379">
        <v>28</v>
      </c>
      <c r="B35" s="407" t="s">
        <v>344</v>
      </c>
      <c r="C35" s="349"/>
      <c r="D35" s="349"/>
      <c r="E35" s="349"/>
      <c r="F35" s="349">
        <v>2</v>
      </c>
      <c r="G35" s="349"/>
      <c r="H35" s="486"/>
      <c r="I35" s="349"/>
      <c r="J35" s="349"/>
      <c r="K35" s="349"/>
      <c r="L35" s="349"/>
      <c r="M35" s="349">
        <v>4</v>
      </c>
      <c r="N35" s="349">
        <v>1</v>
      </c>
      <c r="O35" s="530">
        <v>1</v>
      </c>
      <c r="P35" s="530"/>
      <c r="Q35" s="530"/>
      <c r="R35" s="349"/>
      <c r="S35" s="349"/>
      <c r="T35" s="475"/>
      <c r="U35" s="386">
        <f t="shared" si="11"/>
        <v>8</v>
      </c>
      <c r="V35" s="382">
        <f t="shared" si="12"/>
        <v>140</v>
      </c>
      <c r="W35" s="400"/>
      <c r="X35" s="400"/>
      <c r="Y35" s="400"/>
      <c r="Z35" s="400">
        <v>2</v>
      </c>
      <c r="AA35" s="400"/>
      <c r="AB35" s="349"/>
      <c r="AC35" s="349"/>
      <c r="AD35" s="349"/>
      <c r="AE35" s="467">
        <f t="shared" si="13"/>
        <v>2</v>
      </c>
      <c r="AF35" s="382">
        <f t="shared" si="14"/>
        <v>70</v>
      </c>
      <c r="AG35" s="388">
        <f t="shared" si="15"/>
        <v>210</v>
      </c>
      <c r="AI35" s="402"/>
      <c r="AJ35" s="402"/>
    </row>
    <row r="36" spans="1:246" s="259" customFormat="1" x14ac:dyDescent="0.25">
      <c r="A36" s="379">
        <v>29</v>
      </c>
      <c r="B36" s="407" t="s">
        <v>350</v>
      </c>
      <c r="C36" s="349"/>
      <c r="D36" s="349"/>
      <c r="E36" s="349"/>
      <c r="F36" s="349"/>
      <c r="G36" s="349"/>
      <c r="H36" s="486"/>
      <c r="I36" s="349"/>
      <c r="J36" s="349"/>
      <c r="K36" s="349"/>
      <c r="L36" s="349"/>
      <c r="M36" s="349"/>
      <c r="N36" s="349"/>
      <c r="O36" s="349"/>
      <c r="P36" s="349"/>
      <c r="Q36" s="349"/>
      <c r="R36" s="349"/>
      <c r="S36" s="349"/>
      <c r="T36" s="475"/>
      <c r="U36" s="386">
        <f t="shared" si="11"/>
        <v>0</v>
      </c>
      <c r="V36" s="382">
        <f t="shared" si="12"/>
        <v>0</v>
      </c>
      <c r="W36" s="400"/>
      <c r="X36" s="400"/>
      <c r="Y36" s="400"/>
      <c r="Z36" s="400"/>
      <c r="AA36" s="400">
        <v>1</v>
      </c>
      <c r="AB36" s="349"/>
      <c r="AC36" s="349"/>
      <c r="AD36" s="349"/>
      <c r="AE36" s="467">
        <f t="shared" si="13"/>
        <v>1</v>
      </c>
      <c r="AF36" s="382">
        <f t="shared" si="14"/>
        <v>35</v>
      </c>
      <c r="AG36" s="388">
        <f t="shared" si="15"/>
        <v>35</v>
      </c>
      <c r="AH36" s="338"/>
      <c r="AI36" s="335"/>
      <c r="AJ36" s="336"/>
      <c r="AK36" s="338"/>
      <c r="AL36" s="338"/>
      <c r="AM36" s="338"/>
      <c r="AN36" s="338"/>
      <c r="AO36" s="338"/>
      <c r="AP36" s="338"/>
      <c r="AQ36" s="338"/>
      <c r="AR36" s="338"/>
      <c r="AS36" s="338"/>
      <c r="AT36" s="338"/>
      <c r="AU36" s="338"/>
      <c r="AV36" s="338"/>
      <c r="AW36" s="338"/>
      <c r="AX36" s="338"/>
      <c r="AY36" s="338"/>
      <c r="AZ36" s="338"/>
      <c r="BA36" s="338"/>
      <c r="BB36" s="338"/>
      <c r="BC36" s="338"/>
      <c r="BD36" s="338"/>
      <c r="BE36" s="338"/>
      <c r="BF36" s="338"/>
      <c r="BG36" s="338"/>
      <c r="BH36" s="338"/>
      <c r="BI36" s="338"/>
      <c r="BJ36" s="338"/>
      <c r="BK36" s="338"/>
      <c r="BL36" s="338"/>
      <c r="BM36" s="338"/>
      <c r="BN36" s="338"/>
      <c r="BO36" s="338"/>
      <c r="BP36" s="338"/>
      <c r="BQ36" s="338"/>
      <c r="BR36" s="338"/>
      <c r="BS36" s="338"/>
      <c r="BT36" s="338"/>
      <c r="BU36" s="338"/>
      <c r="BV36" s="338"/>
      <c r="BW36" s="338"/>
      <c r="BX36" s="338"/>
      <c r="BY36" s="338"/>
      <c r="BZ36" s="338"/>
      <c r="CA36" s="338"/>
      <c r="CB36" s="338"/>
      <c r="CC36" s="338"/>
      <c r="CD36" s="338"/>
      <c r="CE36" s="338"/>
      <c r="CF36" s="338"/>
      <c r="CG36" s="338"/>
      <c r="CH36" s="338"/>
      <c r="CI36" s="338"/>
      <c r="CJ36" s="338"/>
      <c r="CK36" s="338"/>
      <c r="CL36" s="338"/>
      <c r="CM36" s="338"/>
      <c r="CN36" s="338"/>
      <c r="CO36" s="338"/>
      <c r="CP36" s="338"/>
      <c r="CQ36" s="338"/>
      <c r="CR36" s="338"/>
      <c r="CS36" s="338"/>
      <c r="CT36" s="338"/>
      <c r="CU36" s="338"/>
      <c r="CV36" s="338"/>
      <c r="CW36" s="338"/>
      <c r="CX36" s="338"/>
      <c r="CY36" s="338"/>
      <c r="CZ36" s="338"/>
      <c r="DA36" s="338"/>
      <c r="DB36" s="338"/>
      <c r="DC36" s="338"/>
      <c r="DD36" s="338"/>
      <c r="DE36" s="338"/>
      <c r="DF36" s="338"/>
      <c r="DG36" s="338"/>
      <c r="DH36" s="338"/>
      <c r="DI36" s="338"/>
      <c r="DJ36" s="338"/>
      <c r="DK36" s="338"/>
      <c r="DL36" s="338"/>
      <c r="DM36" s="338"/>
      <c r="DN36" s="338"/>
      <c r="DO36" s="338"/>
      <c r="DP36" s="338"/>
      <c r="DQ36" s="338"/>
      <c r="DR36" s="338"/>
      <c r="DS36" s="338"/>
      <c r="DT36" s="338"/>
      <c r="DU36" s="338"/>
      <c r="DV36" s="338"/>
      <c r="DW36" s="338"/>
      <c r="DX36" s="338"/>
      <c r="DY36" s="338"/>
      <c r="DZ36" s="338"/>
      <c r="EA36" s="338"/>
      <c r="EB36" s="338"/>
      <c r="EC36" s="338"/>
      <c r="ED36" s="338"/>
      <c r="EE36" s="338"/>
      <c r="EF36" s="338"/>
      <c r="EG36" s="338"/>
      <c r="EH36" s="338"/>
      <c r="EI36" s="338"/>
      <c r="EJ36" s="338"/>
      <c r="EK36" s="338"/>
      <c r="EL36" s="338"/>
      <c r="EM36" s="338"/>
      <c r="EN36" s="338"/>
      <c r="EO36" s="338"/>
      <c r="EP36" s="338"/>
      <c r="EQ36" s="338"/>
      <c r="ER36" s="338"/>
      <c r="ES36" s="338"/>
      <c r="ET36" s="338"/>
      <c r="EU36" s="338"/>
      <c r="EV36" s="338"/>
      <c r="EW36" s="338"/>
      <c r="EX36" s="338"/>
      <c r="EY36" s="338"/>
      <c r="EZ36" s="338"/>
      <c r="FA36" s="338"/>
      <c r="FB36" s="338"/>
      <c r="FC36" s="338"/>
      <c r="FD36" s="338"/>
      <c r="FE36" s="338"/>
      <c r="FF36" s="338"/>
      <c r="FG36" s="338"/>
      <c r="FH36" s="338"/>
      <c r="FI36" s="338"/>
      <c r="FJ36" s="338"/>
      <c r="FK36" s="338"/>
      <c r="FL36" s="338"/>
      <c r="FM36" s="338"/>
      <c r="FN36" s="338"/>
      <c r="FO36" s="338"/>
      <c r="FP36" s="338"/>
      <c r="FQ36" s="338"/>
      <c r="FR36" s="338"/>
      <c r="FS36" s="338"/>
      <c r="FT36" s="338"/>
      <c r="FU36" s="338"/>
      <c r="FV36" s="338"/>
      <c r="FW36" s="338"/>
      <c r="FX36" s="338"/>
      <c r="FY36" s="338"/>
      <c r="FZ36" s="338"/>
      <c r="GA36" s="338"/>
      <c r="GB36" s="338"/>
      <c r="GC36" s="338"/>
      <c r="GD36" s="338"/>
      <c r="GE36" s="338"/>
      <c r="GF36" s="338"/>
      <c r="GG36" s="338"/>
      <c r="GH36" s="338"/>
      <c r="GI36" s="338"/>
      <c r="GJ36" s="338"/>
      <c r="GK36" s="338"/>
      <c r="GL36" s="338"/>
      <c r="GM36" s="338"/>
      <c r="GN36" s="338"/>
      <c r="GO36" s="338"/>
      <c r="GP36" s="338"/>
      <c r="GQ36" s="338"/>
      <c r="GR36" s="338"/>
      <c r="GS36" s="338"/>
      <c r="GT36" s="338"/>
      <c r="GU36" s="338"/>
      <c r="GV36" s="338"/>
      <c r="GW36" s="338"/>
      <c r="GX36" s="338"/>
      <c r="GY36" s="338"/>
      <c r="GZ36" s="338"/>
      <c r="HA36" s="338"/>
      <c r="HB36" s="338"/>
      <c r="HC36" s="338"/>
      <c r="HD36" s="338"/>
      <c r="HE36" s="338"/>
      <c r="HF36" s="338"/>
      <c r="HG36" s="338"/>
      <c r="HH36" s="338"/>
      <c r="HI36" s="338"/>
      <c r="HJ36" s="338"/>
      <c r="HK36" s="338"/>
      <c r="HL36" s="338"/>
      <c r="HM36" s="338"/>
      <c r="HN36" s="338"/>
      <c r="HO36" s="338"/>
      <c r="HP36" s="338"/>
      <c r="HQ36" s="338"/>
      <c r="HR36" s="338"/>
      <c r="HS36" s="338"/>
      <c r="HT36" s="338"/>
      <c r="HU36" s="338"/>
      <c r="HV36" s="338"/>
      <c r="HW36" s="338"/>
      <c r="HX36" s="338"/>
      <c r="HY36" s="338"/>
      <c r="HZ36" s="338"/>
      <c r="IA36" s="338"/>
      <c r="IB36" s="338"/>
      <c r="IC36" s="338"/>
      <c r="ID36" s="338"/>
      <c r="IE36" s="338"/>
      <c r="IF36" s="338"/>
      <c r="IG36" s="338"/>
      <c r="IH36" s="338"/>
      <c r="II36" s="338"/>
      <c r="IJ36" s="338"/>
      <c r="IK36" s="338"/>
      <c r="IL36" s="338"/>
    </row>
    <row r="37" spans="1:246" s="259" customFormat="1" x14ac:dyDescent="0.25">
      <c r="A37" s="379">
        <v>30</v>
      </c>
      <c r="B37" s="401" t="s">
        <v>329</v>
      </c>
      <c r="C37" s="349"/>
      <c r="D37" s="349"/>
      <c r="E37" s="349"/>
      <c r="F37" s="349">
        <v>1</v>
      </c>
      <c r="G37" s="349"/>
      <c r="H37" s="486"/>
      <c r="I37" s="349"/>
      <c r="J37" s="349"/>
      <c r="K37" s="349"/>
      <c r="L37" s="349"/>
      <c r="M37" s="349"/>
      <c r="N37" s="349">
        <v>1</v>
      </c>
      <c r="O37" s="349">
        <v>1</v>
      </c>
      <c r="P37" s="349"/>
      <c r="Q37" s="349"/>
      <c r="R37" s="349"/>
      <c r="S37" s="349"/>
      <c r="T37" s="475"/>
      <c r="U37" s="386">
        <f t="shared" si="11"/>
        <v>3</v>
      </c>
      <c r="V37" s="382">
        <f t="shared" si="12"/>
        <v>52.5</v>
      </c>
      <c r="W37" s="400"/>
      <c r="X37" s="400"/>
      <c r="Y37" s="400"/>
      <c r="Z37" s="400"/>
      <c r="AA37" s="400">
        <v>2</v>
      </c>
      <c r="AB37" s="349"/>
      <c r="AC37" s="349"/>
      <c r="AD37" s="349"/>
      <c r="AE37" s="467">
        <f t="shared" si="13"/>
        <v>2</v>
      </c>
      <c r="AF37" s="387">
        <f t="shared" ref="AF37:AF38" si="18">ROUND(AE37*35,2)</f>
        <v>70</v>
      </c>
      <c r="AG37" s="388">
        <f t="shared" si="15"/>
        <v>122.5</v>
      </c>
      <c r="AH37" s="338"/>
      <c r="AI37" s="335"/>
      <c r="AJ37" s="336"/>
      <c r="AK37" s="338"/>
      <c r="AL37" s="338"/>
      <c r="AM37" s="338"/>
      <c r="AN37" s="338"/>
      <c r="AO37" s="338"/>
      <c r="AP37" s="338"/>
      <c r="AQ37" s="338"/>
      <c r="AR37" s="338"/>
      <c r="AS37" s="338"/>
      <c r="AT37" s="338"/>
      <c r="AU37" s="338"/>
      <c r="AV37" s="338"/>
      <c r="AW37" s="338"/>
      <c r="AX37" s="338"/>
      <c r="AY37" s="338"/>
      <c r="AZ37" s="338"/>
      <c r="BA37" s="338"/>
      <c r="BB37" s="338"/>
      <c r="BC37" s="338"/>
      <c r="BD37" s="338"/>
      <c r="BE37" s="338"/>
      <c r="BF37" s="338"/>
      <c r="BG37" s="338"/>
      <c r="BH37" s="338"/>
      <c r="BI37" s="338"/>
      <c r="BJ37" s="338"/>
      <c r="BK37" s="338"/>
      <c r="BL37" s="338"/>
      <c r="BM37" s="338"/>
      <c r="BN37" s="338"/>
      <c r="BO37" s="338"/>
      <c r="BP37" s="338"/>
      <c r="BQ37" s="338"/>
      <c r="BR37" s="338"/>
      <c r="BS37" s="338"/>
      <c r="BT37" s="338"/>
      <c r="BU37" s="338"/>
      <c r="BV37" s="338"/>
      <c r="BW37" s="338"/>
      <c r="BX37" s="338"/>
      <c r="BY37" s="338"/>
      <c r="BZ37" s="338"/>
      <c r="CA37" s="338"/>
      <c r="CB37" s="338"/>
      <c r="CC37" s="338"/>
      <c r="CD37" s="338"/>
      <c r="CE37" s="338"/>
      <c r="CF37" s="338"/>
      <c r="CG37" s="338"/>
      <c r="CH37" s="338"/>
      <c r="CI37" s="338"/>
      <c r="CJ37" s="338"/>
      <c r="CK37" s="338"/>
      <c r="CL37" s="338"/>
      <c r="CM37" s="338"/>
      <c r="CN37" s="338"/>
      <c r="CO37" s="338"/>
      <c r="CP37" s="338"/>
      <c r="CQ37" s="338"/>
      <c r="CR37" s="338"/>
      <c r="CS37" s="338"/>
      <c r="CT37" s="338"/>
      <c r="CU37" s="338"/>
      <c r="CV37" s="338"/>
      <c r="CW37" s="338"/>
      <c r="CX37" s="338"/>
      <c r="CY37" s="338"/>
      <c r="CZ37" s="338"/>
      <c r="DA37" s="338"/>
      <c r="DB37" s="338"/>
      <c r="DC37" s="338"/>
      <c r="DD37" s="338"/>
      <c r="DE37" s="338"/>
      <c r="DF37" s="338"/>
      <c r="DG37" s="338"/>
      <c r="DH37" s="338"/>
      <c r="DI37" s="338"/>
      <c r="DJ37" s="338"/>
      <c r="DK37" s="338"/>
      <c r="DL37" s="338"/>
      <c r="DM37" s="338"/>
      <c r="DN37" s="338"/>
      <c r="DO37" s="338"/>
      <c r="DP37" s="338"/>
      <c r="DQ37" s="338"/>
      <c r="DR37" s="338"/>
      <c r="DS37" s="338"/>
      <c r="DT37" s="338"/>
      <c r="DU37" s="338"/>
      <c r="DV37" s="338"/>
      <c r="DW37" s="338"/>
      <c r="DX37" s="338"/>
      <c r="DY37" s="338"/>
      <c r="DZ37" s="338"/>
      <c r="EA37" s="338"/>
      <c r="EB37" s="338"/>
      <c r="EC37" s="338"/>
      <c r="ED37" s="338"/>
      <c r="EE37" s="338"/>
      <c r="EF37" s="338"/>
      <c r="EG37" s="338"/>
      <c r="EH37" s="338"/>
      <c r="EI37" s="338"/>
      <c r="EJ37" s="338"/>
      <c r="EK37" s="338"/>
      <c r="EL37" s="338"/>
      <c r="EM37" s="338"/>
      <c r="EN37" s="338"/>
      <c r="EO37" s="338"/>
      <c r="EP37" s="338"/>
      <c r="EQ37" s="338"/>
      <c r="ER37" s="338"/>
      <c r="ES37" s="338"/>
      <c r="ET37" s="338"/>
      <c r="EU37" s="338"/>
      <c r="EV37" s="338"/>
      <c r="EW37" s="338"/>
      <c r="EX37" s="338"/>
      <c r="EY37" s="338"/>
      <c r="EZ37" s="338"/>
      <c r="FA37" s="338"/>
      <c r="FB37" s="338"/>
      <c r="FC37" s="338"/>
      <c r="FD37" s="338"/>
      <c r="FE37" s="338"/>
      <c r="FF37" s="338"/>
      <c r="FG37" s="338"/>
      <c r="FH37" s="338"/>
      <c r="FI37" s="338"/>
      <c r="FJ37" s="338"/>
      <c r="FK37" s="338"/>
      <c r="FL37" s="338"/>
      <c r="FM37" s="338"/>
      <c r="FN37" s="338"/>
      <c r="FO37" s="338"/>
      <c r="FP37" s="338"/>
      <c r="FQ37" s="338"/>
      <c r="FR37" s="338"/>
      <c r="FS37" s="338"/>
      <c r="FT37" s="338"/>
      <c r="FU37" s="338"/>
      <c r="FV37" s="338"/>
      <c r="FW37" s="338"/>
      <c r="FX37" s="338"/>
      <c r="FY37" s="338"/>
      <c r="FZ37" s="338"/>
      <c r="GA37" s="338"/>
      <c r="GB37" s="338"/>
      <c r="GC37" s="338"/>
      <c r="GD37" s="338"/>
      <c r="GE37" s="338"/>
      <c r="GF37" s="338"/>
      <c r="GG37" s="338"/>
      <c r="GH37" s="338"/>
      <c r="GI37" s="338"/>
      <c r="GJ37" s="338"/>
      <c r="GK37" s="338"/>
      <c r="GL37" s="338"/>
      <c r="GM37" s="338"/>
      <c r="GN37" s="338"/>
      <c r="GO37" s="338"/>
      <c r="GP37" s="338"/>
      <c r="GQ37" s="338"/>
      <c r="GR37" s="338"/>
      <c r="GS37" s="338"/>
      <c r="GT37" s="338"/>
      <c r="GU37" s="338"/>
      <c r="GV37" s="338"/>
      <c r="GW37" s="338"/>
      <c r="GX37" s="338"/>
      <c r="GY37" s="338"/>
      <c r="GZ37" s="338"/>
      <c r="HA37" s="338"/>
      <c r="HB37" s="338"/>
      <c r="HC37" s="338"/>
      <c r="HD37" s="338"/>
      <c r="HE37" s="338"/>
      <c r="HF37" s="338"/>
      <c r="HG37" s="338"/>
      <c r="HH37" s="338"/>
      <c r="HI37" s="338"/>
      <c r="HJ37" s="338"/>
      <c r="HK37" s="338"/>
      <c r="HL37" s="338"/>
      <c r="HM37" s="338"/>
      <c r="HN37" s="338"/>
      <c r="HO37" s="338"/>
      <c r="HP37" s="338"/>
      <c r="HQ37" s="338"/>
      <c r="HR37" s="338"/>
      <c r="HS37" s="338"/>
      <c r="HT37" s="338"/>
      <c r="HU37" s="338"/>
      <c r="HV37" s="338"/>
      <c r="HW37" s="338"/>
      <c r="HX37" s="338"/>
      <c r="HY37" s="338"/>
      <c r="HZ37" s="338"/>
      <c r="IA37" s="338"/>
      <c r="IB37" s="338"/>
      <c r="IC37" s="338"/>
      <c r="ID37" s="338"/>
      <c r="IE37" s="338"/>
      <c r="IF37" s="338"/>
      <c r="IG37" s="338"/>
      <c r="IH37" s="338"/>
      <c r="II37" s="338"/>
      <c r="IJ37" s="338"/>
      <c r="IK37" s="338"/>
      <c r="IL37" s="338"/>
    </row>
    <row r="38" spans="1:246" s="259" customFormat="1" x14ac:dyDescent="0.25">
      <c r="A38" s="379">
        <v>31</v>
      </c>
      <c r="B38" s="401" t="s">
        <v>473</v>
      </c>
      <c r="C38" s="349"/>
      <c r="D38" s="349"/>
      <c r="E38" s="349"/>
      <c r="F38" s="349">
        <v>2</v>
      </c>
      <c r="G38" s="349"/>
      <c r="H38" s="486"/>
      <c r="I38" s="349"/>
      <c r="J38" s="349"/>
      <c r="K38" s="349"/>
      <c r="L38" s="349"/>
      <c r="M38" s="349"/>
      <c r="N38" s="349">
        <v>1</v>
      </c>
      <c r="O38" s="349">
        <v>1</v>
      </c>
      <c r="P38" s="349"/>
      <c r="Q38" s="349"/>
      <c r="R38" s="349"/>
      <c r="S38" s="349"/>
      <c r="T38" s="475"/>
      <c r="U38" s="386">
        <f t="shared" si="11"/>
        <v>4</v>
      </c>
      <c r="V38" s="382">
        <f t="shared" ref="V38:V39" si="19">ROUND(U38*17.5,2)</f>
        <v>70</v>
      </c>
      <c r="W38" s="400"/>
      <c r="X38" s="400"/>
      <c r="Y38" s="400"/>
      <c r="Z38" s="400"/>
      <c r="AA38" s="400"/>
      <c r="AB38" s="349"/>
      <c r="AC38" s="349"/>
      <c r="AD38" s="349"/>
      <c r="AE38" s="467">
        <f t="shared" si="13"/>
        <v>0</v>
      </c>
      <c r="AF38" s="382">
        <f t="shared" si="18"/>
        <v>0</v>
      </c>
      <c r="AG38" s="388">
        <f t="shared" si="15"/>
        <v>70</v>
      </c>
      <c r="AH38" s="338"/>
      <c r="AI38" s="335"/>
      <c r="AJ38" s="336"/>
      <c r="AK38" s="338"/>
      <c r="AL38" s="338"/>
      <c r="AM38" s="338"/>
      <c r="AN38" s="338"/>
      <c r="AO38" s="338"/>
      <c r="AP38" s="338"/>
      <c r="AQ38" s="338"/>
      <c r="AR38" s="338"/>
      <c r="AS38" s="338"/>
      <c r="AT38" s="338"/>
      <c r="AU38" s="338"/>
      <c r="AV38" s="338"/>
      <c r="AW38" s="338"/>
      <c r="AX38" s="338"/>
      <c r="AY38" s="338"/>
      <c r="AZ38" s="338"/>
      <c r="BA38" s="338"/>
      <c r="BB38" s="338"/>
      <c r="BC38" s="338"/>
      <c r="BD38" s="338"/>
      <c r="BE38" s="338"/>
      <c r="BF38" s="338"/>
      <c r="BG38" s="338"/>
      <c r="BH38" s="338"/>
      <c r="BI38" s="338"/>
      <c r="BJ38" s="338"/>
      <c r="BK38" s="338"/>
      <c r="BL38" s="338"/>
      <c r="BM38" s="338"/>
      <c r="BN38" s="338"/>
      <c r="BO38" s="338"/>
      <c r="BP38" s="338"/>
      <c r="BQ38" s="338"/>
      <c r="BR38" s="338"/>
      <c r="BS38" s="338"/>
      <c r="BT38" s="338"/>
      <c r="BU38" s="338"/>
      <c r="BV38" s="338"/>
      <c r="BW38" s="338"/>
      <c r="BX38" s="338"/>
      <c r="BY38" s="338"/>
      <c r="BZ38" s="338"/>
      <c r="CA38" s="338"/>
      <c r="CB38" s="338"/>
      <c r="CC38" s="338"/>
      <c r="CD38" s="338"/>
      <c r="CE38" s="338"/>
      <c r="CF38" s="338"/>
      <c r="CG38" s="338"/>
      <c r="CH38" s="338"/>
      <c r="CI38" s="338"/>
      <c r="CJ38" s="338"/>
      <c r="CK38" s="338"/>
      <c r="CL38" s="338"/>
      <c r="CM38" s="338"/>
      <c r="CN38" s="338"/>
      <c r="CO38" s="338"/>
      <c r="CP38" s="338"/>
      <c r="CQ38" s="338"/>
      <c r="CR38" s="338"/>
      <c r="CS38" s="338"/>
      <c r="CT38" s="338"/>
      <c r="CU38" s="338"/>
      <c r="CV38" s="338"/>
      <c r="CW38" s="338"/>
      <c r="CX38" s="338"/>
      <c r="CY38" s="338"/>
      <c r="CZ38" s="338"/>
      <c r="DA38" s="338"/>
      <c r="DB38" s="338"/>
      <c r="DC38" s="338"/>
      <c r="DD38" s="338"/>
      <c r="DE38" s="338"/>
      <c r="DF38" s="338"/>
      <c r="DG38" s="338"/>
      <c r="DH38" s="338"/>
      <c r="DI38" s="338"/>
      <c r="DJ38" s="338"/>
      <c r="DK38" s="338"/>
      <c r="DL38" s="338"/>
      <c r="DM38" s="338"/>
      <c r="DN38" s="338"/>
      <c r="DO38" s="338"/>
      <c r="DP38" s="338"/>
      <c r="DQ38" s="338"/>
      <c r="DR38" s="338"/>
      <c r="DS38" s="338"/>
      <c r="DT38" s="338"/>
      <c r="DU38" s="338"/>
      <c r="DV38" s="338"/>
      <c r="DW38" s="338"/>
      <c r="DX38" s="338"/>
      <c r="DY38" s="338"/>
      <c r="DZ38" s="338"/>
      <c r="EA38" s="338"/>
      <c r="EB38" s="338"/>
      <c r="EC38" s="338"/>
      <c r="ED38" s="338"/>
      <c r="EE38" s="338"/>
      <c r="EF38" s="338"/>
      <c r="EG38" s="338"/>
      <c r="EH38" s="338"/>
      <c r="EI38" s="338"/>
      <c r="EJ38" s="338"/>
      <c r="EK38" s="338"/>
      <c r="EL38" s="338"/>
      <c r="EM38" s="338"/>
      <c r="EN38" s="338"/>
      <c r="EO38" s="338"/>
      <c r="EP38" s="338"/>
      <c r="EQ38" s="338"/>
      <c r="ER38" s="338"/>
      <c r="ES38" s="338"/>
      <c r="ET38" s="338"/>
      <c r="EU38" s="338"/>
      <c r="EV38" s="338"/>
      <c r="EW38" s="338"/>
      <c r="EX38" s="338"/>
      <c r="EY38" s="338"/>
      <c r="EZ38" s="338"/>
      <c r="FA38" s="338"/>
      <c r="FB38" s="338"/>
      <c r="FC38" s="338"/>
      <c r="FD38" s="338"/>
      <c r="FE38" s="338"/>
      <c r="FF38" s="338"/>
      <c r="FG38" s="338"/>
      <c r="FH38" s="338"/>
      <c r="FI38" s="338"/>
      <c r="FJ38" s="338"/>
      <c r="FK38" s="338"/>
      <c r="FL38" s="338"/>
      <c r="FM38" s="338"/>
      <c r="FN38" s="338"/>
      <c r="FO38" s="338"/>
      <c r="FP38" s="338"/>
      <c r="FQ38" s="338"/>
      <c r="FR38" s="338"/>
      <c r="FS38" s="338"/>
      <c r="FT38" s="338"/>
      <c r="FU38" s="338"/>
      <c r="FV38" s="338"/>
      <c r="FW38" s="338"/>
      <c r="FX38" s="338"/>
      <c r="FY38" s="338"/>
      <c r="FZ38" s="338"/>
      <c r="GA38" s="338"/>
      <c r="GB38" s="338"/>
      <c r="GC38" s="338"/>
      <c r="GD38" s="338"/>
      <c r="GE38" s="338"/>
      <c r="GF38" s="338"/>
      <c r="GG38" s="338"/>
      <c r="GH38" s="338"/>
      <c r="GI38" s="338"/>
      <c r="GJ38" s="338"/>
      <c r="GK38" s="338"/>
      <c r="GL38" s="338"/>
      <c r="GM38" s="338"/>
      <c r="GN38" s="338"/>
      <c r="GO38" s="338"/>
      <c r="GP38" s="338"/>
      <c r="GQ38" s="338"/>
      <c r="GR38" s="338"/>
      <c r="GS38" s="338"/>
      <c r="GT38" s="338"/>
      <c r="GU38" s="338"/>
      <c r="GV38" s="338"/>
      <c r="GW38" s="338"/>
      <c r="GX38" s="338"/>
      <c r="GY38" s="338"/>
      <c r="GZ38" s="338"/>
      <c r="HA38" s="338"/>
      <c r="HB38" s="338"/>
      <c r="HC38" s="338"/>
      <c r="HD38" s="338"/>
      <c r="HE38" s="338"/>
      <c r="HF38" s="338"/>
      <c r="HG38" s="338"/>
      <c r="HH38" s="338"/>
      <c r="HI38" s="338"/>
      <c r="HJ38" s="338"/>
      <c r="HK38" s="338"/>
      <c r="HL38" s="338"/>
      <c r="HM38" s="338"/>
      <c r="HN38" s="338"/>
      <c r="HO38" s="338"/>
      <c r="HP38" s="338"/>
      <c r="HQ38" s="338"/>
      <c r="HR38" s="338"/>
      <c r="HS38" s="338"/>
      <c r="HT38" s="338"/>
      <c r="HU38" s="338"/>
      <c r="HV38" s="338"/>
      <c r="HW38" s="338"/>
      <c r="HX38" s="338"/>
      <c r="HY38" s="338"/>
      <c r="HZ38" s="338"/>
      <c r="IA38" s="338"/>
      <c r="IB38" s="338"/>
      <c r="IC38" s="338"/>
      <c r="ID38" s="338"/>
      <c r="IE38" s="338"/>
      <c r="IF38" s="338"/>
      <c r="IG38" s="338"/>
      <c r="IH38" s="338"/>
      <c r="II38" s="338"/>
      <c r="IJ38" s="338"/>
      <c r="IK38" s="338"/>
      <c r="IL38" s="338"/>
    </row>
    <row r="39" spans="1:246" s="259" customFormat="1" x14ac:dyDescent="0.25">
      <c r="A39" s="379">
        <v>32</v>
      </c>
      <c r="B39" s="401" t="s">
        <v>475</v>
      </c>
      <c r="C39" s="349"/>
      <c r="D39" s="349"/>
      <c r="E39" s="349"/>
      <c r="F39" s="349"/>
      <c r="G39" s="349"/>
      <c r="H39" s="486"/>
      <c r="I39" s="349"/>
      <c r="J39" s="349"/>
      <c r="K39" s="349"/>
      <c r="L39" s="349"/>
      <c r="M39" s="349"/>
      <c r="N39" s="349"/>
      <c r="O39" s="349"/>
      <c r="P39" s="349"/>
      <c r="Q39" s="349">
        <v>1</v>
      </c>
      <c r="R39" s="349"/>
      <c r="S39" s="349"/>
      <c r="T39" s="475"/>
      <c r="U39" s="386">
        <f t="shared" si="11"/>
        <v>1</v>
      </c>
      <c r="V39" s="382">
        <f t="shared" si="19"/>
        <v>17.5</v>
      </c>
      <c r="W39" s="400"/>
      <c r="X39" s="400"/>
      <c r="Y39" s="400"/>
      <c r="Z39" s="400"/>
      <c r="AA39" s="400"/>
      <c r="AB39" s="349">
        <v>2</v>
      </c>
      <c r="AC39" s="349"/>
      <c r="AD39" s="349"/>
      <c r="AE39" s="467">
        <f t="shared" si="13"/>
        <v>2</v>
      </c>
      <c r="AF39" s="382">
        <f t="shared" ref="AF39" si="20">ROUND(AE39*35,2)</f>
        <v>70</v>
      </c>
      <c r="AG39" s="388">
        <f t="shared" si="15"/>
        <v>87.5</v>
      </c>
      <c r="AH39" s="338"/>
      <c r="AI39" s="335"/>
      <c r="AJ39" s="336"/>
      <c r="AK39" s="338"/>
      <c r="AL39" s="338"/>
      <c r="AM39" s="338"/>
      <c r="AN39" s="338"/>
      <c r="AO39" s="338"/>
      <c r="AP39" s="338"/>
      <c r="AQ39" s="338"/>
      <c r="AR39" s="338"/>
      <c r="AS39" s="338"/>
      <c r="AT39" s="338"/>
      <c r="AU39" s="338"/>
      <c r="AV39" s="338"/>
      <c r="AW39" s="338"/>
      <c r="AX39" s="338"/>
      <c r="AY39" s="338"/>
      <c r="AZ39" s="338"/>
      <c r="BA39" s="338"/>
      <c r="BB39" s="338"/>
      <c r="BC39" s="338"/>
      <c r="BD39" s="338"/>
      <c r="BE39" s="338"/>
      <c r="BF39" s="338"/>
      <c r="BG39" s="338"/>
      <c r="BH39" s="338"/>
      <c r="BI39" s="338"/>
      <c r="BJ39" s="338"/>
      <c r="BK39" s="338"/>
      <c r="BL39" s="338"/>
      <c r="BM39" s="338"/>
      <c r="BN39" s="338"/>
      <c r="BO39" s="338"/>
      <c r="BP39" s="338"/>
      <c r="BQ39" s="338"/>
      <c r="BR39" s="338"/>
      <c r="BS39" s="338"/>
      <c r="BT39" s="338"/>
      <c r="BU39" s="338"/>
      <c r="BV39" s="338"/>
      <c r="BW39" s="338"/>
      <c r="BX39" s="338"/>
      <c r="BY39" s="338"/>
      <c r="BZ39" s="338"/>
      <c r="CA39" s="338"/>
      <c r="CB39" s="338"/>
      <c r="CC39" s="338"/>
      <c r="CD39" s="338"/>
      <c r="CE39" s="338"/>
      <c r="CF39" s="338"/>
      <c r="CG39" s="338"/>
      <c r="CH39" s="338"/>
      <c r="CI39" s="338"/>
      <c r="CJ39" s="338"/>
      <c r="CK39" s="338"/>
      <c r="CL39" s="338"/>
      <c r="CM39" s="338"/>
      <c r="CN39" s="338"/>
      <c r="CO39" s="338"/>
      <c r="CP39" s="338"/>
      <c r="CQ39" s="338"/>
      <c r="CR39" s="338"/>
      <c r="CS39" s="338"/>
      <c r="CT39" s="338"/>
      <c r="CU39" s="338"/>
      <c r="CV39" s="338"/>
      <c r="CW39" s="338"/>
      <c r="CX39" s="338"/>
      <c r="CY39" s="338"/>
      <c r="CZ39" s="338"/>
      <c r="DA39" s="338"/>
      <c r="DB39" s="338"/>
      <c r="DC39" s="338"/>
      <c r="DD39" s="338"/>
      <c r="DE39" s="338"/>
      <c r="DF39" s="338"/>
      <c r="DG39" s="338"/>
      <c r="DH39" s="338"/>
      <c r="DI39" s="338"/>
      <c r="DJ39" s="338"/>
      <c r="DK39" s="338"/>
      <c r="DL39" s="338"/>
      <c r="DM39" s="338"/>
      <c r="DN39" s="338"/>
      <c r="DO39" s="338"/>
      <c r="DP39" s="338"/>
      <c r="DQ39" s="338"/>
      <c r="DR39" s="338"/>
      <c r="DS39" s="338"/>
      <c r="DT39" s="338"/>
      <c r="DU39" s="338"/>
      <c r="DV39" s="338"/>
      <c r="DW39" s="338"/>
      <c r="DX39" s="338"/>
      <c r="DY39" s="338"/>
      <c r="DZ39" s="338"/>
      <c r="EA39" s="338"/>
      <c r="EB39" s="338"/>
      <c r="EC39" s="338"/>
      <c r="ED39" s="338"/>
      <c r="EE39" s="338"/>
      <c r="EF39" s="338"/>
      <c r="EG39" s="338"/>
      <c r="EH39" s="338"/>
      <c r="EI39" s="338"/>
      <c r="EJ39" s="338"/>
      <c r="EK39" s="338"/>
      <c r="EL39" s="338"/>
      <c r="EM39" s="338"/>
      <c r="EN39" s="338"/>
      <c r="EO39" s="338"/>
      <c r="EP39" s="338"/>
      <c r="EQ39" s="338"/>
      <c r="ER39" s="338"/>
      <c r="ES39" s="338"/>
      <c r="ET39" s="338"/>
      <c r="EU39" s="338"/>
      <c r="EV39" s="338"/>
      <c r="EW39" s="338"/>
      <c r="EX39" s="338"/>
      <c r="EY39" s="338"/>
      <c r="EZ39" s="338"/>
      <c r="FA39" s="338"/>
      <c r="FB39" s="338"/>
      <c r="FC39" s="338"/>
      <c r="FD39" s="338"/>
      <c r="FE39" s="338"/>
      <c r="FF39" s="338"/>
      <c r="FG39" s="338"/>
      <c r="FH39" s="338"/>
      <c r="FI39" s="338"/>
      <c r="FJ39" s="338"/>
      <c r="FK39" s="338"/>
      <c r="FL39" s="338"/>
      <c r="FM39" s="338"/>
      <c r="FN39" s="338"/>
      <c r="FO39" s="338"/>
      <c r="FP39" s="338"/>
      <c r="FQ39" s="338"/>
      <c r="FR39" s="338"/>
      <c r="FS39" s="338"/>
      <c r="FT39" s="338"/>
      <c r="FU39" s="338"/>
      <c r="FV39" s="338"/>
      <c r="FW39" s="338"/>
      <c r="FX39" s="338"/>
      <c r="FY39" s="338"/>
      <c r="FZ39" s="338"/>
      <c r="GA39" s="338"/>
      <c r="GB39" s="338"/>
      <c r="GC39" s="338"/>
      <c r="GD39" s="338"/>
      <c r="GE39" s="338"/>
      <c r="GF39" s="338"/>
      <c r="GG39" s="338"/>
      <c r="GH39" s="338"/>
      <c r="GI39" s="338"/>
      <c r="GJ39" s="338"/>
      <c r="GK39" s="338"/>
      <c r="GL39" s="338"/>
      <c r="GM39" s="338"/>
      <c r="GN39" s="338"/>
      <c r="GO39" s="338"/>
      <c r="GP39" s="338"/>
      <c r="GQ39" s="338"/>
      <c r="GR39" s="338"/>
      <c r="GS39" s="338"/>
      <c r="GT39" s="338"/>
      <c r="GU39" s="338"/>
      <c r="GV39" s="338"/>
      <c r="GW39" s="338"/>
      <c r="GX39" s="338"/>
      <c r="GY39" s="338"/>
      <c r="GZ39" s="338"/>
      <c r="HA39" s="338"/>
      <c r="HB39" s="338"/>
      <c r="HC39" s="338"/>
      <c r="HD39" s="338"/>
      <c r="HE39" s="338"/>
      <c r="HF39" s="338"/>
      <c r="HG39" s="338"/>
      <c r="HH39" s="338"/>
      <c r="HI39" s="338"/>
      <c r="HJ39" s="338"/>
      <c r="HK39" s="338"/>
      <c r="HL39" s="338"/>
      <c r="HM39" s="338"/>
      <c r="HN39" s="338"/>
      <c r="HO39" s="338"/>
      <c r="HP39" s="338"/>
      <c r="HQ39" s="338"/>
      <c r="HR39" s="338"/>
      <c r="HS39" s="338"/>
      <c r="HT39" s="338"/>
      <c r="HU39" s="338"/>
      <c r="HV39" s="338"/>
      <c r="HW39" s="338"/>
      <c r="HX39" s="338"/>
      <c r="HY39" s="338"/>
      <c r="HZ39" s="338"/>
      <c r="IA39" s="338"/>
      <c r="IB39" s="338"/>
      <c r="IC39" s="338"/>
      <c r="ID39" s="338"/>
      <c r="IE39" s="338"/>
      <c r="IF39" s="338"/>
      <c r="IG39" s="338"/>
      <c r="IH39" s="338"/>
      <c r="II39" s="338"/>
      <c r="IJ39" s="338"/>
      <c r="IK39" s="338"/>
      <c r="IL39" s="338"/>
    </row>
    <row r="40" spans="1:246" s="259" customFormat="1" x14ac:dyDescent="0.25">
      <c r="A40" s="379">
        <v>33</v>
      </c>
      <c r="B40" s="401" t="s">
        <v>351</v>
      </c>
      <c r="C40" s="349"/>
      <c r="D40" s="349"/>
      <c r="E40" s="349"/>
      <c r="F40" s="349"/>
      <c r="G40" s="349"/>
      <c r="H40" s="486"/>
      <c r="I40" s="349"/>
      <c r="J40" s="349"/>
      <c r="K40" s="349"/>
      <c r="L40" s="349"/>
      <c r="M40" s="349"/>
      <c r="N40" s="349"/>
      <c r="O40" s="349">
        <v>1</v>
      </c>
      <c r="P40" s="349"/>
      <c r="Q40" s="349"/>
      <c r="R40" s="349"/>
      <c r="S40" s="349"/>
      <c r="T40" s="475"/>
      <c r="U40" s="386">
        <f t="shared" si="11"/>
        <v>1</v>
      </c>
      <c r="V40" s="382">
        <f t="shared" si="12"/>
        <v>17.5</v>
      </c>
      <c r="W40" s="400"/>
      <c r="X40" s="400"/>
      <c r="Y40" s="400"/>
      <c r="Z40" s="400"/>
      <c r="AA40" s="400"/>
      <c r="AB40" s="349"/>
      <c r="AC40" s="349"/>
      <c r="AD40" s="349"/>
      <c r="AE40" s="467">
        <f t="shared" si="13"/>
        <v>0</v>
      </c>
      <c r="AF40" s="382">
        <f t="shared" si="14"/>
        <v>0</v>
      </c>
      <c r="AG40" s="388">
        <f t="shared" si="15"/>
        <v>17.5</v>
      </c>
      <c r="AH40" s="337"/>
      <c r="AI40" s="335"/>
      <c r="AJ40" s="408"/>
      <c r="AK40" s="338"/>
      <c r="AL40" s="338"/>
      <c r="AM40" s="338"/>
      <c r="AN40" s="338"/>
      <c r="AO40" s="338"/>
      <c r="AP40" s="338"/>
      <c r="AQ40" s="338"/>
      <c r="AR40" s="338"/>
      <c r="AS40" s="338"/>
      <c r="AT40" s="338"/>
      <c r="AU40" s="338"/>
      <c r="AV40" s="338"/>
      <c r="AW40" s="338"/>
      <c r="AX40" s="338"/>
      <c r="AY40" s="338"/>
      <c r="AZ40" s="338"/>
      <c r="BA40" s="338"/>
      <c r="BB40" s="338"/>
      <c r="BC40" s="338"/>
      <c r="BD40" s="338"/>
      <c r="BE40" s="338"/>
      <c r="BF40" s="338"/>
      <c r="BG40" s="338"/>
      <c r="BH40" s="338"/>
      <c r="BI40" s="338"/>
      <c r="BJ40" s="338"/>
      <c r="BK40" s="338"/>
      <c r="BL40" s="338"/>
      <c r="BM40" s="338"/>
      <c r="BN40" s="338"/>
      <c r="BO40" s="338"/>
      <c r="BP40" s="338"/>
      <c r="BQ40" s="338"/>
      <c r="BR40" s="338"/>
      <c r="BS40" s="338"/>
      <c r="BT40" s="338"/>
      <c r="BU40" s="338"/>
      <c r="BV40" s="338"/>
      <c r="BW40" s="338"/>
      <c r="BX40" s="338"/>
      <c r="BY40" s="338"/>
      <c r="BZ40" s="338"/>
      <c r="CA40" s="338"/>
      <c r="CB40" s="338"/>
      <c r="CC40" s="338"/>
      <c r="CD40" s="338"/>
      <c r="CE40" s="338"/>
      <c r="CF40" s="338"/>
      <c r="CG40" s="338"/>
      <c r="CH40" s="338"/>
      <c r="CI40" s="338"/>
      <c r="CJ40" s="338"/>
      <c r="CK40" s="338"/>
      <c r="CL40" s="338"/>
      <c r="CM40" s="338"/>
      <c r="CN40" s="338"/>
      <c r="CO40" s="338"/>
      <c r="CP40" s="338"/>
      <c r="CQ40" s="338"/>
      <c r="CR40" s="338"/>
      <c r="CS40" s="338"/>
      <c r="CT40" s="338"/>
      <c r="CU40" s="338"/>
      <c r="CV40" s="338"/>
      <c r="CW40" s="338"/>
      <c r="CX40" s="338"/>
      <c r="CY40" s="338"/>
      <c r="CZ40" s="338"/>
      <c r="DA40" s="338"/>
      <c r="DB40" s="338"/>
      <c r="DC40" s="338"/>
      <c r="DD40" s="338"/>
      <c r="DE40" s="338"/>
      <c r="DF40" s="338"/>
      <c r="DG40" s="338"/>
      <c r="DH40" s="338"/>
      <c r="DI40" s="338"/>
      <c r="DJ40" s="338"/>
      <c r="DK40" s="338"/>
      <c r="DL40" s="338"/>
      <c r="DM40" s="338"/>
      <c r="DN40" s="338"/>
      <c r="DO40" s="338"/>
      <c r="DP40" s="338"/>
      <c r="DQ40" s="338"/>
      <c r="DR40" s="338"/>
      <c r="DS40" s="338"/>
      <c r="DT40" s="338"/>
      <c r="DU40" s="338"/>
      <c r="DV40" s="338"/>
      <c r="DW40" s="338"/>
      <c r="DX40" s="338"/>
      <c r="DY40" s="338"/>
      <c r="DZ40" s="338"/>
      <c r="EA40" s="338"/>
      <c r="EB40" s="338"/>
      <c r="EC40" s="338"/>
      <c r="ED40" s="338"/>
      <c r="EE40" s="338"/>
      <c r="EF40" s="338"/>
      <c r="EG40" s="338"/>
      <c r="EH40" s="338"/>
      <c r="EI40" s="338"/>
      <c r="EJ40" s="338"/>
      <c r="EK40" s="338"/>
      <c r="EL40" s="338"/>
      <c r="EM40" s="338"/>
      <c r="EN40" s="338"/>
      <c r="EO40" s="338"/>
      <c r="EP40" s="338"/>
      <c r="EQ40" s="338"/>
      <c r="ER40" s="338"/>
      <c r="ES40" s="338"/>
      <c r="ET40" s="338"/>
      <c r="EU40" s="338"/>
      <c r="EV40" s="338"/>
      <c r="EW40" s="338"/>
      <c r="EX40" s="338"/>
      <c r="EY40" s="338"/>
      <c r="EZ40" s="338"/>
      <c r="FA40" s="338"/>
      <c r="FB40" s="338"/>
      <c r="FC40" s="338"/>
      <c r="FD40" s="338"/>
      <c r="FE40" s="338"/>
      <c r="FF40" s="338"/>
      <c r="FG40" s="338"/>
      <c r="FH40" s="338"/>
      <c r="FI40" s="338"/>
      <c r="FJ40" s="338"/>
      <c r="FK40" s="338"/>
      <c r="FL40" s="338"/>
      <c r="FM40" s="338"/>
      <c r="FN40" s="338"/>
      <c r="FO40" s="338"/>
      <c r="FP40" s="338"/>
      <c r="FQ40" s="338"/>
      <c r="FR40" s="338"/>
      <c r="FS40" s="338"/>
      <c r="FT40" s="338"/>
      <c r="FU40" s="338"/>
      <c r="FV40" s="338"/>
      <c r="FW40" s="338"/>
      <c r="FX40" s="338"/>
      <c r="FY40" s="338"/>
      <c r="FZ40" s="338"/>
      <c r="GA40" s="338"/>
      <c r="GB40" s="338"/>
      <c r="GC40" s="338"/>
      <c r="GD40" s="338"/>
      <c r="GE40" s="338"/>
      <c r="GF40" s="338"/>
      <c r="GG40" s="338"/>
      <c r="GH40" s="338"/>
      <c r="GI40" s="338"/>
      <c r="GJ40" s="338"/>
      <c r="GK40" s="338"/>
      <c r="GL40" s="338"/>
      <c r="GM40" s="338"/>
      <c r="GN40" s="338"/>
      <c r="GO40" s="338"/>
      <c r="GP40" s="338"/>
      <c r="GQ40" s="338"/>
      <c r="GR40" s="338"/>
      <c r="GS40" s="338"/>
      <c r="GT40" s="338"/>
      <c r="GU40" s="338"/>
      <c r="GV40" s="338"/>
      <c r="GW40" s="338"/>
      <c r="GX40" s="338"/>
      <c r="GY40" s="338"/>
      <c r="GZ40" s="338"/>
      <c r="HA40" s="338"/>
      <c r="HB40" s="338"/>
      <c r="HC40" s="338"/>
      <c r="HD40" s="338"/>
      <c r="HE40" s="338"/>
      <c r="HF40" s="338"/>
      <c r="HG40" s="338"/>
      <c r="HH40" s="338"/>
      <c r="HI40" s="338"/>
      <c r="HJ40" s="338"/>
      <c r="HK40" s="338"/>
      <c r="HL40" s="338"/>
      <c r="HM40" s="338"/>
      <c r="HN40" s="338"/>
      <c r="HO40" s="338"/>
      <c r="HP40" s="338"/>
      <c r="HQ40" s="338"/>
      <c r="HR40" s="338"/>
      <c r="HS40" s="338"/>
      <c r="HT40" s="338"/>
      <c r="HU40" s="338"/>
      <c r="HV40" s="338"/>
      <c r="HW40" s="338"/>
      <c r="HX40" s="338"/>
      <c r="HY40" s="338"/>
      <c r="HZ40" s="338"/>
      <c r="IA40" s="338"/>
      <c r="IB40" s="338"/>
      <c r="IC40" s="338"/>
      <c r="ID40" s="338"/>
      <c r="IE40" s="338"/>
      <c r="IF40" s="338"/>
      <c r="IG40" s="338"/>
      <c r="IH40" s="338"/>
      <c r="II40" s="338"/>
      <c r="IJ40" s="338"/>
      <c r="IK40" s="338"/>
      <c r="IL40" s="338"/>
    </row>
    <row r="41" spans="1:246" ht="15.75" thickBot="1" x14ac:dyDescent="0.3">
      <c r="A41" s="379">
        <v>34</v>
      </c>
      <c r="B41" s="432" t="s">
        <v>328</v>
      </c>
      <c r="C41" s="433"/>
      <c r="D41" s="433"/>
      <c r="E41" s="433"/>
      <c r="F41" s="433"/>
      <c r="G41" s="433"/>
      <c r="H41" s="490"/>
      <c r="I41" s="433"/>
      <c r="J41" s="433"/>
      <c r="K41" s="433"/>
      <c r="L41" s="433"/>
      <c r="M41" s="433"/>
      <c r="N41" s="433">
        <v>1</v>
      </c>
      <c r="O41" s="433"/>
      <c r="P41" s="433"/>
      <c r="Q41" s="433">
        <v>7</v>
      </c>
      <c r="R41" s="433"/>
      <c r="S41" s="433"/>
      <c r="T41" s="555"/>
      <c r="U41" s="386">
        <f t="shared" si="11"/>
        <v>8</v>
      </c>
      <c r="V41" s="435">
        <f t="shared" si="12"/>
        <v>140</v>
      </c>
      <c r="W41" s="434"/>
      <c r="X41" s="434"/>
      <c r="Y41" s="434"/>
      <c r="Z41" s="434"/>
      <c r="AA41" s="434"/>
      <c r="AB41" s="433">
        <v>5</v>
      </c>
      <c r="AC41" s="433"/>
      <c r="AD41" s="433"/>
      <c r="AE41" s="467">
        <f t="shared" si="13"/>
        <v>5</v>
      </c>
      <c r="AF41" s="435">
        <f t="shared" si="14"/>
        <v>175</v>
      </c>
      <c r="AG41" s="388">
        <f t="shared" si="15"/>
        <v>315</v>
      </c>
      <c r="AH41" s="335"/>
      <c r="AK41" s="337"/>
    </row>
    <row r="42" spans="1:246" ht="15.75" thickBot="1" x14ac:dyDescent="0.3">
      <c r="C42" s="392">
        <f t="shared" ref="C42:T42" si="21">SUM(C30:C41)</f>
        <v>0</v>
      </c>
      <c r="D42" s="392">
        <f t="shared" si="21"/>
        <v>0</v>
      </c>
      <c r="E42" s="392">
        <f t="shared" si="21"/>
        <v>0</v>
      </c>
      <c r="F42" s="392">
        <f t="shared" si="21"/>
        <v>11</v>
      </c>
      <c r="G42" s="392">
        <f t="shared" si="21"/>
        <v>0</v>
      </c>
      <c r="H42" s="392">
        <f t="shared" si="21"/>
        <v>0</v>
      </c>
      <c r="I42" s="392">
        <f t="shared" si="21"/>
        <v>0</v>
      </c>
      <c r="J42" s="392">
        <f t="shared" si="21"/>
        <v>0</v>
      </c>
      <c r="K42" s="392">
        <f t="shared" si="21"/>
        <v>0</v>
      </c>
      <c r="L42" s="392">
        <f t="shared" si="21"/>
        <v>0</v>
      </c>
      <c r="M42" s="392">
        <f t="shared" si="21"/>
        <v>13</v>
      </c>
      <c r="N42" s="392">
        <f t="shared" si="21"/>
        <v>9</v>
      </c>
      <c r="O42" s="392">
        <f t="shared" si="21"/>
        <v>8</v>
      </c>
      <c r="P42" s="392">
        <f t="shared" si="21"/>
        <v>9</v>
      </c>
      <c r="Q42" s="392">
        <f t="shared" si="21"/>
        <v>17</v>
      </c>
      <c r="R42" s="392">
        <f t="shared" si="21"/>
        <v>0</v>
      </c>
      <c r="S42" s="392">
        <f t="shared" si="21"/>
        <v>7</v>
      </c>
      <c r="T42" s="392">
        <f t="shared" si="21"/>
        <v>0</v>
      </c>
      <c r="U42" s="532">
        <f t="shared" si="11"/>
        <v>74</v>
      </c>
      <c r="V42" s="532">
        <f t="shared" ref="V42:AF42" si="22">SUM(V30:V41)</f>
        <v>1295</v>
      </c>
      <c r="W42" s="392">
        <f t="shared" si="22"/>
        <v>0</v>
      </c>
      <c r="X42" s="392">
        <f t="shared" si="22"/>
        <v>0</v>
      </c>
      <c r="Y42" s="392">
        <f t="shared" si="22"/>
        <v>4</v>
      </c>
      <c r="Z42" s="392">
        <f t="shared" si="22"/>
        <v>6</v>
      </c>
      <c r="AA42" s="392">
        <f t="shared" si="22"/>
        <v>3</v>
      </c>
      <c r="AB42" s="392">
        <f t="shared" si="22"/>
        <v>15</v>
      </c>
      <c r="AC42" s="392"/>
      <c r="AD42" s="392">
        <f t="shared" si="22"/>
        <v>0</v>
      </c>
      <c r="AE42" s="532">
        <f t="shared" si="22"/>
        <v>28</v>
      </c>
      <c r="AF42" s="532">
        <f t="shared" si="22"/>
        <v>980</v>
      </c>
      <c r="AG42" s="526">
        <f t="shared" ref="AG42" si="23">SUM(AG30:AG41)</f>
        <v>2275</v>
      </c>
    </row>
    <row r="43" spans="1:246" x14ac:dyDescent="0.25">
      <c r="B43" s="437" t="s">
        <v>12</v>
      </c>
      <c r="C43" s="392"/>
      <c r="D43" s="392"/>
      <c r="E43" s="392"/>
      <c r="F43" s="392"/>
      <c r="G43" s="392"/>
      <c r="I43" s="392"/>
      <c r="J43" s="392"/>
      <c r="K43" s="392"/>
      <c r="L43" s="392"/>
      <c r="M43" s="392"/>
      <c r="N43" s="392"/>
      <c r="O43" s="392"/>
      <c r="P43" s="392"/>
      <c r="Q43" s="392"/>
      <c r="R43" s="392"/>
      <c r="S43" s="392"/>
      <c r="T43" s="392"/>
      <c r="U43" s="420"/>
      <c r="V43" s="420"/>
      <c r="W43" s="392"/>
      <c r="X43" s="392"/>
      <c r="Y43" s="392"/>
      <c r="Z43" s="392"/>
      <c r="AA43" s="392"/>
      <c r="AB43" s="392"/>
      <c r="AC43" s="392"/>
      <c r="AD43" s="392"/>
      <c r="AE43" s="420"/>
      <c r="AF43" s="420"/>
    </row>
    <row r="44" spans="1:246" ht="12.75" x14ac:dyDescent="0.2">
      <c r="A44" s="338"/>
      <c r="B44" s="338"/>
      <c r="C44" s="392"/>
      <c r="D44" s="392"/>
      <c r="E44" s="392"/>
      <c r="F44" s="392"/>
      <c r="G44" s="392"/>
      <c r="I44" s="392"/>
      <c r="J44" s="392"/>
      <c r="K44" s="392"/>
      <c r="L44" s="392"/>
      <c r="M44" s="392"/>
      <c r="N44" s="392"/>
      <c r="O44" s="392"/>
      <c r="P44" s="392"/>
      <c r="Q44" s="392"/>
      <c r="R44" s="392" t="s">
        <v>12</v>
      </c>
      <c r="S44" s="392"/>
      <c r="T44" s="392"/>
      <c r="U44" s="420"/>
      <c r="V44" s="420"/>
      <c r="W44" s="392"/>
      <c r="X44" s="392"/>
      <c r="Y44" s="392"/>
      <c r="Z44" s="392"/>
      <c r="AA44" s="392"/>
      <c r="AB44" s="392"/>
      <c r="AC44" s="392"/>
      <c r="AD44" s="392"/>
      <c r="AE44" s="420"/>
      <c r="AF44" s="420"/>
    </row>
    <row r="45" spans="1:246" ht="12.75" x14ac:dyDescent="0.2">
      <c r="A45" s="338"/>
      <c r="B45" s="338"/>
      <c r="C45" s="392"/>
      <c r="D45" s="392"/>
      <c r="E45" s="392"/>
      <c r="F45" s="392"/>
      <c r="G45" s="392"/>
      <c r="I45" s="392"/>
      <c r="J45" s="392"/>
      <c r="K45" s="392"/>
      <c r="L45" s="392"/>
      <c r="M45" s="392"/>
      <c r="N45" s="392"/>
      <c r="O45" s="392"/>
      <c r="P45" s="392"/>
      <c r="Q45" s="392"/>
      <c r="R45" s="392"/>
      <c r="S45" s="391"/>
      <c r="T45" s="391"/>
      <c r="U45" s="420"/>
      <c r="V45" s="420"/>
      <c r="W45" s="392"/>
      <c r="X45" s="392"/>
      <c r="Y45" s="392"/>
      <c r="Z45" s="392"/>
      <c r="AA45" s="392"/>
      <c r="AB45" s="392"/>
      <c r="AC45" s="392"/>
      <c r="AD45" s="392"/>
      <c r="AE45" s="420"/>
      <c r="AF45" s="420"/>
    </row>
    <row r="46" spans="1:246" ht="12.75" x14ac:dyDescent="0.2">
      <c r="A46" s="338"/>
      <c r="B46" s="338"/>
      <c r="C46" s="392"/>
      <c r="D46" s="392"/>
      <c r="E46" s="392"/>
      <c r="F46" s="392"/>
      <c r="G46" s="392"/>
      <c r="I46" s="392"/>
      <c r="J46" s="392"/>
      <c r="K46" s="392"/>
      <c r="L46" s="392"/>
      <c r="M46" s="392"/>
      <c r="N46" s="392"/>
      <c r="O46" s="392"/>
      <c r="P46" s="392"/>
      <c r="Q46" s="392"/>
      <c r="R46" s="392"/>
      <c r="S46" s="392"/>
      <c r="T46" s="392"/>
      <c r="U46" s="420"/>
      <c r="V46" s="420"/>
      <c r="W46" s="392"/>
      <c r="X46" s="392"/>
      <c r="Y46" s="392"/>
      <c r="Z46" s="392"/>
      <c r="AA46" s="392"/>
      <c r="AB46" s="392"/>
      <c r="AC46" s="392"/>
      <c r="AD46" s="392"/>
      <c r="AE46" s="420"/>
      <c r="AF46" s="420"/>
    </row>
    <row r="47" spans="1:246" ht="12.75" x14ac:dyDescent="0.2">
      <c r="A47" s="338"/>
      <c r="B47" s="338"/>
      <c r="C47" s="392"/>
      <c r="D47" s="392"/>
      <c r="E47" s="392"/>
      <c r="F47" s="392"/>
      <c r="G47" s="392"/>
      <c r="I47" s="392"/>
      <c r="J47" s="392"/>
      <c r="K47" s="392"/>
      <c r="L47" s="392"/>
      <c r="M47" s="392"/>
      <c r="N47" s="392"/>
      <c r="O47" s="392"/>
      <c r="P47" s="392"/>
      <c r="Q47" s="392"/>
      <c r="R47" s="392"/>
      <c r="S47" s="392"/>
      <c r="T47" s="392"/>
      <c r="U47" s="420"/>
      <c r="V47" s="420"/>
      <c r="W47" s="392"/>
      <c r="X47" s="392"/>
      <c r="Y47" s="392"/>
      <c r="Z47" s="392"/>
      <c r="AA47" s="392"/>
      <c r="AB47" s="392"/>
      <c r="AC47" s="392"/>
      <c r="AD47" s="392"/>
      <c r="AE47" s="420"/>
      <c r="AF47" s="420"/>
    </row>
    <row r="48" spans="1:246" ht="12.75" x14ac:dyDescent="0.2">
      <c r="A48" s="338"/>
      <c r="B48" s="338"/>
      <c r="C48" s="392"/>
      <c r="D48" s="392"/>
      <c r="E48" s="392"/>
      <c r="F48" s="392"/>
      <c r="G48" s="392"/>
      <c r="I48" s="392"/>
      <c r="J48" s="392"/>
      <c r="K48" s="392"/>
      <c r="L48" s="392"/>
      <c r="M48" s="392"/>
      <c r="N48" s="392"/>
      <c r="O48" s="392"/>
      <c r="P48" s="392"/>
      <c r="Q48" s="392"/>
      <c r="R48" s="392"/>
      <c r="S48" s="392"/>
      <c r="T48" s="392"/>
      <c r="U48" s="420"/>
      <c r="V48" s="420"/>
      <c r="W48" s="392"/>
      <c r="X48" s="392"/>
      <c r="Y48" s="392"/>
      <c r="Z48" s="392"/>
      <c r="AA48" s="392"/>
      <c r="AB48" s="392"/>
      <c r="AC48" s="392"/>
      <c r="AD48" s="392"/>
      <c r="AE48" s="420"/>
      <c r="AF48" s="420"/>
    </row>
    <row r="49" spans="1:36" ht="12.75" x14ac:dyDescent="0.2">
      <c r="A49" s="338"/>
      <c r="B49" s="338"/>
      <c r="C49" s="392"/>
      <c r="D49" s="392"/>
      <c r="E49" s="392"/>
      <c r="F49" s="392"/>
      <c r="G49" s="392"/>
      <c r="I49" s="392"/>
      <c r="J49" s="392"/>
      <c r="K49" s="392"/>
      <c r="L49" s="392"/>
      <c r="M49" s="392"/>
      <c r="N49" s="392"/>
      <c r="O49" s="392"/>
      <c r="P49" s="392"/>
      <c r="Q49" s="392"/>
      <c r="R49" s="392"/>
      <c r="S49" s="392"/>
      <c r="T49" s="392"/>
      <c r="U49" s="420"/>
      <c r="V49" s="420"/>
      <c r="W49" s="392"/>
      <c r="X49" s="392"/>
      <c r="Y49" s="392"/>
      <c r="Z49" s="392"/>
      <c r="AA49" s="392"/>
      <c r="AB49" s="392"/>
      <c r="AC49" s="392"/>
      <c r="AD49" s="392"/>
      <c r="AE49" s="420"/>
      <c r="AF49" s="420"/>
    </row>
    <row r="50" spans="1:36" ht="12.75" x14ac:dyDescent="0.2">
      <c r="A50" s="338"/>
      <c r="B50" s="338"/>
      <c r="C50" s="392"/>
      <c r="D50" s="392"/>
      <c r="E50" s="392"/>
      <c r="F50" s="392"/>
      <c r="G50" s="392"/>
      <c r="I50" s="392"/>
      <c r="J50" s="392"/>
      <c r="K50" s="392"/>
      <c r="L50" s="392"/>
      <c r="M50" s="392"/>
      <c r="N50" s="392"/>
      <c r="O50" s="392"/>
      <c r="P50" s="392"/>
      <c r="Q50" s="392"/>
      <c r="R50" s="392"/>
      <c r="S50" s="392"/>
      <c r="T50" s="392"/>
      <c r="U50" s="420"/>
      <c r="V50" s="420"/>
      <c r="W50" s="392"/>
      <c r="X50" s="392"/>
      <c r="Y50" s="392"/>
      <c r="Z50" s="392"/>
      <c r="AA50" s="392"/>
      <c r="AB50" s="392"/>
      <c r="AC50" s="392"/>
      <c r="AD50" s="392"/>
      <c r="AE50" s="420"/>
      <c r="AF50" s="420"/>
    </row>
    <row r="51" spans="1:36" ht="12.75" x14ac:dyDescent="0.2">
      <c r="A51" s="338"/>
      <c r="B51" s="338"/>
      <c r="C51" s="392"/>
      <c r="D51" s="392"/>
      <c r="E51" s="392"/>
      <c r="F51" s="392"/>
      <c r="G51" s="392"/>
      <c r="I51" s="392"/>
      <c r="J51" s="392"/>
      <c r="K51" s="392"/>
      <c r="L51" s="392"/>
      <c r="M51" s="392"/>
      <c r="N51" s="392"/>
      <c r="O51" s="392"/>
      <c r="P51" s="392"/>
      <c r="Q51" s="392"/>
      <c r="R51" s="392"/>
      <c r="S51" s="392"/>
      <c r="T51" s="392"/>
      <c r="U51" s="420"/>
      <c r="V51" s="420"/>
      <c r="W51" s="392"/>
      <c r="X51" s="392"/>
      <c r="Y51" s="392"/>
      <c r="Z51" s="392"/>
      <c r="AA51" s="392"/>
      <c r="AB51" s="392"/>
      <c r="AC51" s="392"/>
      <c r="AD51" s="392"/>
      <c r="AE51" s="420"/>
      <c r="AF51" s="420"/>
    </row>
    <row r="52" spans="1:36" ht="12.75" x14ac:dyDescent="0.2">
      <c r="A52" s="338"/>
      <c r="B52" s="338"/>
      <c r="C52" s="392"/>
      <c r="D52" s="392"/>
      <c r="E52" s="392"/>
      <c r="F52" s="392"/>
      <c r="G52" s="392"/>
      <c r="I52" s="392"/>
      <c r="J52" s="392"/>
      <c r="K52" s="392"/>
      <c r="L52" s="392"/>
      <c r="M52" s="392"/>
      <c r="N52" s="392"/>
      <c r="O52" s="392"/>
      <c r="P52" s="392"/>
      <c r="Q52" s="392"/>
      <c r="R52" s="392"/>
      <c r="S52" s="392"/>
      <c r="T52" s="392"/>
      <c r="U52" s="420"/>
      <c r="V52" s="420"/>
      <c r="W52" s="392"/>
      <c r="X52" s="392"/>
      <c r="Y52" s="392"/>
      <c r="Z52" s="392"/>
      <c r="AA52" s="392"/>
      <c r="AB52" s="392"/>
      <c r="AC52" s="392"/>
      <c r="AD52" s="392"/>
      <c r="AE52" s="420"/>
      <c r="AF52" s="420"/>
    </row>
    <row r="53" spans="1:36" ht="12.75" x14ac:dyDescent="0.2">
      <c r="A53" s="338"/>
      <c r="B53" s="338"/>
      <c r="C53" s="392"/>
      <c r="D53" s="392"/>
      <c r="E53" s="392"/>
      <c r="F53" s="392"/>
      <c r="G53" s="392"/>
      <c r="I53" s="392"/>
      <c r="J53" s="392"/>
      <c r="K53" s="392"/>
      <c r="L53" s="392"/>
      <c r="M53" s="392"/>
      <c r="N53" s="392"/>
      <c r="O53" s="392"/>
      <c r="P53" s="392"/>
      <c r="Q53" s="392"/>
      <c r="R53" s="392"/>
      <c r="S53" s="392"/>
      <c r="T53" s="392"/>
      <c r="U53" s="420"/>
      <c r="V53" s="420"/>
      <c r="W53" s="392"/>
      <c r="X53" s="392"/>
      <c r="Y53" s="392"/>
      <c r="Z53" s="392"/>
      <c r="AA53" s="392"/>
      <c r="AB53" s="392"/>
      <c r="AC53" s="392"/>
      <c r="AD53" s="392"/>
      <c r="AE53" s="420"/>
      <c r="AF53" s="420"/>
    </row>
    <row r="54" spans="1:36" ht="12.75" x14ac:dyDescent="0.2">
      <c r="A54" s="338"/>
      <c r="B54" s="338"/>
      <c r="C54" s="392"/>
      <c r="D54" s="392"/>
      <c r="E54" s="392"/>
      <c r="F54" s="392"/>
      <c r="G54" s="392"/>
      <c r="I54" s="392"/>
      <c r="J54" s="392"/>
      <c r="K54" s="392"/>
      <c r="L54" s="392"/>
      <c r="M54" s="392"/>
      <c r="N54" s="392"/>
      <c r="O54" s="392"/>
      <c r="P54" s="392"/>
      <c r="Q54" s="392"/>
      <c r="R54" s="392"/>
      <c r="S54" s="392"/>
      <c r="T54" s="392"/>
      <c r="U54" s="420"/>
      <c r="V54" s="420"/>
      <c r="W54" s="392"/>
      <c r="X54" s="392"/>
      <c r="Y54" s="392"/>
      <c r="Z54" s="392"/>
      <c r="AA54" s="392"/>
      <c r="AB54" s="392"/>
      <c r="AC54" s="392"/>
      <c r="AD54" s="392"/>
      <c r="AE54" s="420"/>
      <c r="AF54" s="420"/>
    </row>
    <row r="55" spans="1:36" ht="12.75" x14ac:dyDescent="0.2">
      <c r="A55" s="338"/>
      <c r="B55" s="338"/>
      <c r="C55" s="392"/>
      <c r="D55" s="392"/>
      <c r="E55" s="392"/>
      <c r="F55" s="392"/>
      <c r="G55" s="392"/>
      <c r="I55" s="392"/>
      <c r="J55" s="392"/>
      <c r="K55" s="392"/>
      <c r="L55" s="392"/>
      <c r="M55" s="392"/>
      <c r="N55" s="392"/>
      <c r="O55" s="392"/>
      <c r="P55" s="392"/>
      <c r="Q55" s="392"/>
      <c r="R55" s="392"/>
      <c r="S55" s="392"/>
      <c r="T55" s="392"/>
      <c r="U55" s="420"/>
      <c r="V55" s="420"/>
      <c r="W55" s="392"/>
      <c r="X55" s="392"/>
      <c r="Y55" s="392"/>
      <c r="Z55" s="392"/>
      <c r="AA55" s="392"/>
      <c r="AB55" s="392"/>
      <c r="AC55" s="392"/>
      <c r="AD55" s="392"/>
      <c r="AE55" s="420"/>
      <c r="AF55" s="420"/>
    </row>
    <row r="56" spans="1:36" ht="12.75" x14ac:dyDescent="0.2">
      <c r="A56" s="338"/>
      <c r="B56" s="338"/>
      <c r="C56" s="392"/>
      <c r="D56" s="392"/>
      <c r="E56" s="392"/>
      <c r="F56" s="392"/>
      <c r="G56" s="392"/>
      <c r="I56" s="392"/>
      <c r="J56" s="392"/>
      <c r="K56" s="392"/>
      <c r="L56" s="392"/>
      <c r="M56" s="392"/>
      <c r="N56" s="392"/>
      <c r="O56" s="392"/>
      <c r="P56" s="392"/>
      <c r="Q56" s="392"/>
      <c r="R56" s="392"/>
      <c r="S56" s="392"/>
      <c r="T56" s="392"/>
      <c r="U56" s="420"/>
      <c r="V56" s="420"/>
      <c r="W56" s="392"/>
      <c r="X56" s="392"/>
      <c r="Y56" s="392"/>
      <c r="Z56" s="392"/>
      <c r="AA56" s="392"/>
      <c r="AB56" s="392"/>
      <c r="AC56" s="392"/>
      <c r="AD56" s="392"/>
      <c r="AE56" s="420"/>
      <c r="AF56" s="420"/>
    </row>
    <row r="57" spans="1:36" ht="12.75" x14ac:dyDescent="0.2">
      <c r="A57" s="338"/>
      <c r="B57" s="338"/>
      <c r="C57" s="392"/>
      <c r="D57" s="392"/>
      <c r="E57" s="392"/>
      <c r="F57" s="392"/>
      <c r="G57" s="392"/>
      <c r="I57" s="392"/>
      <c r="J57" s="392"/>
      <c r="K57" s="392"/>
      <c r="L57" s="392"/>
      <c r="M57" s="392"/>
      <c r="N57" s="392"/>
      <c r="O57" s="392"/>
      <c r="P57" s="392"/>
      <c r="Q57" s="392"/>
      <c r="R57" s="392"/>
      <c r="S57" s="392"/>
      <c r="T57" s="392"/>
      <c r="U57" s="420"/>
      <c r="V57" s="420"/>
      <c r="W57" s="392"/>
      <c r="X57" s="392"/>
      <c r="Y57" s="392"/>
      <c r="Z57" s="392"/>
      <c r="AA57" s="392"/>
      <c r="AB57" s="392"/>
      <c r="AC57" s="392"/>
      <c r="AD57" s="392"/>
      <c r="AE57" s="420"/>
      <c r="AF57" s="420"/>
    </row>
    <row r="58" spans="1:36" ht="12.75" x14ac:dyDescent="0.2">
      <c r="A58" s="338"/>
      <c r="B58" s="338"/>
      <c r="C58" s="392"/>
      <c r="D58" s="392"/>
      <c r="E58" s="392"/>
      <c r="F58" s="392"/>
      <c r="G58" s="392"/>
      <c r="I58" s="392"/>
      <c r="J58" s="392"/>
      <c r="K58" s="392"/>
      <c r="L58" s="392"/>
      <c r="M58" s="392"/>
      <c r="N58" s="392"/>
      <c r="O58" s="392"/>
      <c r="P58" s="392"/>
      <c r="Q58" s="392"/>
      <c r="R58" s="392"/>
      <c r="S58" s="392"/>
      <c r="T58" s="392"/>
      <c r="U58" s="420"/>
      <c r="V58" s="420"/>
      <c r="W58" s="392"/>
      <c r="X58" s="392"/>
      <c r="Y58" s="392"/>
      <c r="Z58" s="392"/>
      <c r="AA58" s="392"/>
      <c r="AB58" s="392"/>
      <c r="AC58" s="392"/>
      <c r="AD58" s="392"/>
      <c r="AE58" s="420"/>
      <c r="AF58" s="420"/>
    </row>
    <row r="59" spans="1:36" ht="12.75" x14ac:dyDescent="0.2">
      <c r="A59" s="338"/>
      <c r="B59" s="338"/>
      <c r="C59" s="392"/>
      <c r="D59" s="392"/>
      <c r="E59" s="392"/>
      <c r="F59" s="392"/>
      <c r="G59" s="392"/>
      <c r="I59" s="392"/>
      <c r="J59" s="392"/>
      <c r="K59" s="392"/>
      <c r="L59" s="392"/>
      <c r="M59" s="392"/>
      <c r="N59" s="392"/>
      <c r="O59" s="392"/>
      <c r="P59" s="392"/>
      <c r="Q59" s="392"/>
      <c r="R59" s="392"/>
      <c r="S59" s="392"/>
      <c r="T59" s="392"/>
      <c r="U59" s="420"/>
      <c r="V59" s="420"/>
      <c r="W59" s="392"/>
      <c r="X59" s="392"/>
      <c r="Y59" s="392"/>
      <c r="Z59" s="392"/>
      <c r="AA59" s="392"/>
      <c r="AB59" s="392"/>
      <c r="AC59" s="392"/>
      <c r="AD59" s="392"/>
      <c r="AE59" s="420"/>
      <c r="AF59" s="420"/>
    </row>
    <row r="60" spans="1:36" ht="12.75" x14ac:dyDescent="0.2">
      <c r="A60" s="338"/>
      <c r="B60" s="338"/>
      <c r="C60" s="392"/>
      <c r="D60" s="392"/>
      <c r="E60" s="392"/>
      <c r="F60" s="392"/>
      <c r="G60" s="392"/>
      <c r="I60" s="392"/>
      <c r="J60" s="392"/>
      <c r="K60" s="392"/>
      <c r="L60" s="392"/>
      <c r="M60" s="392"/>
      <c r="N60" s="392"/>
      <c r="O60" s="392"/>
      <c r="P60" s="392"/>
      <c r="Q60" s="392"/>
      <c r="R60" s="392"/>
      <c r="S60" s="392"/>
      <c r="T60" s="392"/>
      <c r="U60" s="420"/>
      <c r="V60" s="420"/>
      <c r="W60" s="392"/>
      <c r="X60" s="392"/>
      <c r="Y60" s="392"/>
      <c r="Z60" s="392"/>
      <c r="AA60" s="392"/>
      <c r="AB60" s="392"/>
      <c r="AC60" s="392"/>
      <c r="AD60" s="392"/>
      <c r="AE60" s="420"/>
      <c r="AF60" s="420"/>
      <c r="AG60" s="338"/>
      <c r="AI60" s="338"/>
      <c r="AJ60" s="338"/>
    </row>
    <row r="61" spans="1:36" ht="12.75" x14ac:dyDescent="0.2">
      <c r="A61" s="338"/>
      <c r="B61" s="338"/>
      <c r="C61" s="392"/>
      <c r="D61" s="392"/>
      <c r="E61" s="392"/>
      <c r="F61" s="392"/>
      <c r="G61" s="392"/>
      <c r="I61" s="392"/>
      <c r="J61" s="392"/>
      <c r="K61" s="392"/>
      <c r="L61" s="392"/>
      <c r="M61" s="392"/>
      <c r="N61" s="392"/>
      <c r="O61" s="392"/>
      <c r="P61" s="392"/>
      <c r="Q61" s="392"/>
      <c r="R61" s="392"/>
      <c r="S61" s="392"/>
      <c r="T61" s="392"/>
      <c r="U61" s="420"/>
      <c r="V61" s="420"/>
      <c r="W61" s="392"/>
      <c r="X61" s="392"/>
      <c r="Y61" s="392"/>
      <c r="Z61" s="392"/>
      <c r="AA61" s="392"/>
      <c r="AB61" s="392"/>
      <c r="AC61" s="392"/>
      <c r="AD61" s="392"/>
      <c r="AE61" s="420"/>
      <c r="AF61" s="420"/>
      <c r="AG61" s="338"/>
      <c r="AI61" s="338"/>
      <c r="AJ61" s="338"/>
    </row>
    <row r="62" spans="1:36" ht="12.75" x14ac:dyDescent="0.2">
      <c r="A62" s="338"/>
      <c r="B62" s="338"/>
      <c r="C62" s="392"/>
      <c r="D62" s="392"/>
      <c r="E62" s="392"/>
      <c r="F62" s="392"/>
      <c r="G62" s="392"/>
      <c r="I62" s="392"/>
      <c r="J62" s="392"/>
      <c r="K62" s="392"/>
      <c r="L62" s="392"/>
      <c r="M62" s="392"/>
      <c r="N62" s="392"/>
      <c r="O62" s="392"/>
      <c r="P62" s="392"/>
      <c r="Q62" s="392"/>
      <c r="R62" s="392"/>
      <c r="S62" s="392"/>
      <c r="T62" s="392"/>
      <c r="U62" s="420"/>
      <c r="V62" s="420"/>
      <c r="W62" s="392"/>
      <c r="X62" s="392"/>
      <c r="Y62" s="392"/>
      <c r="Z62" s="392"/>
      <c r="AA62" s="392"/>
      <c r="AB62" s="392"/>
      <c r="AC62" s="392"/>
      <c r="AD62" s="392"/>
      <c r="AE62" s="420"/>
      <c r="AF62" s="420"/>
      <c r="AG62" s="338"/>
      <c r="AI62" s="338"/>
      <c r="AJ62" s="338"/>
    </row>
    <row r="63" spans="1:36" ht="12.75" x14ac:dyDescent="0.2">
      <c r="A63" s="338"/>
      <c r="B63" s="338"/>
      <c r="C63" s="392"/>
      <c r="D63" s="392"/>
      <c r="E63" s="392"/>
      <c r="F63" s="392"/>
      <c r="G63" s="392"/>
      <c r="I63" s="392"/>
      <c r="J63" s="392"/>
      <c r="K63" s="392"/>
      <c r="L63" s="392"/>
      <c r="M63" s="392"/>
      <c r="N63" s="392"/>
      <c r="O63" s="392"/>
      <c r="P63" s="392"/>
      <c r="Q63" s="392"/>
      <c r="R63" s="392"/>
      <c r="S63" s="392"/>
      <c r="T63" s="392"/>
      <c r="U63" s="420"/>
      <c r="V63" s="420"/>
      <c r="W63" s="392"/>
      <c r="X63" s="392"/>
      <c r="Y63" s="392"/>
      <c r="Z63" s="392"/>
      <c r="AA63" s="392"/>
      <c r="AB63" s="392"/>
      <c r="AC63" s="392"/>
      <c r="AD63" s="392"/>
      <c r="AE63" s="420"/>
      <c r="AF63" s="420"/>
      <c r="AG63" s="338"/>
      <c r="AI63" s="338"/>
      <c r="AJ63" s="338"/>
    </row>
    <row r="64" spans="1:36" ht="12.75" x14ac:dyDescent="0.2">
      <c r="A64" s="338"/>
      <c r="B64" s="338"/>
      <c r="C64" s="392"/>
      <c r="D64" s="392"/>
      <c r="E64" s="392"/>
      <c r="F64" s="392"/>
      <c r="G64" s="392"/>
      <c r="I64" s="392"/>
      <c r="J64" s="392"/>
      <c r="K64" s="392"/>
      <c r="L64" s="392"/>
      <c r="M64" s="392"/>
      <c r="N64" s="392"/>
      <c r="O64" s="392"/>
      <c r="P64" s="392"/>
      <c r="Q64" s="392"/>
      <c r="R64" s="392"/>
      <c r="S64" s="392"/>
      <c r="T64" s="392"/>
      <c r="U64" s="420"/>
      <c r="V64" s="420"/>
      <c r="W64" s="392"/>
      <c r="X64" s="392"/>
      <c r="Y64" s="392"/>
      <c r="Z64" s="392"/>
      <c r="AA64" s="392"/>
      <c r="AB64" s="392"/>
      <c r="AC64" s="392"/>
      <c r="AD64" s="392"/>
      <c r="AE64" s="420"/>
      <c r="AF64" s="420"/>
      <c r="AG64" s="338"/>
      <c r="AI64" s="338"/>
      <c r="AJ64" s="338"/>
    </row>
    <row r="65" spans="1:36" ht="12.75" x14ac:dyDescent="0.2">
      <c r="A65" s="338"/>
      <c r="B65" s="338"/>
      <c r="C65" s="392"/>
      <c r="D65" s="392"/>
      <c r="E65" s="392"/>
      <c r="F65" s="392"/>
      <c r="G65" s="392"/>
      <c r="I65" s="392"/>
      <c r="J65" s="392"/>
      <c r="K65" s="392"/>
      <c r="L65" s="392"/>
      <c r="M65" s="392"/>
      <c r="N65" s="392"/>
      <c r="O65" s="392"/>
      <c r="P65" s="392"/>
      <c r="Q65" s="392"/>
      <c r="R65" s="392"/>
      <c r="S65" s="392"/>
      <c r="T65" s="392"/>
      <c r="U65" s="420"/>
      <c r="V65" s="420"/>
      <c r="W65" s="392"/>
      <c r="X65" s="392"/>
      <c r="Y65" s="392"/>
      <c r="Z65" s="392"/>
      <c r="AA65" s="392"/>
      <c r="AB65" s="392"/>
      <c r="AC65" s="392"/>
      <c r="AD65" s="392"/>
      <c r="AE65" s="420"/>
      <c r="AF65" s="420"/>
      <c r="AG65" s="338"/>
      <c r="AI65" s="338"/>
      <c r="AJ65" s="338"/>
    </row>
    <row r="66" spans="1:36" ht="12.75" x14ac:dyDescent="0.2">
      <c r="A66" s="338"/>
      <c r="B66" s="338"/>
      <c r="C66" s="392"/>
      <c r="D66" s="392"/>
      <c r="E66" s="392"/>
      <c r="F66" s="392"/>
      <c r="G66" s="392"/>
      <c r="I66" s="392"/>
      <c r="J66" s="392"/>
      <c r="K66" s="392"/>
      <c r="L66" s="392"/>
      <c r="M66" s="392"/>
      <c r="N66" s="392"/>
      <c r="O66" s="392"/>
      <c r="P66" s="392"/>
      <c r="Q66" s="392"/>
      <c r="R66" s="392"/>
      <c r="S66" s="392"/>
      <c r="T66" s="392"/>
      <c r="U66" s="420"/>
      <c r="V66" s="420"/>
      <c r="W66" s="392"/>
      <c r="X66" s="392"/>
      <c r="Y66" s="392"/>
      <c r="Z66" s="392"/>
      <c r="AA66" s="392"/>
      <c r="AB66" s="392"/>
      <c r="AC66" s="392"/>
      <c r="AD66" s="392"/>
      <c r="AE66" s="420"/>
      <c r="AF66" s="420"/>
      <c r="AG66" s="338"/>
      <c r="AI66" s="338"/>
      <c r="AJ66" s="338"/>
    </row>
    <row r="67" spans="1:36" ht="12.75" x14ac:dyDescent="0.2">
      <c r="A67" s="338"/>
      <c r="B67" s="338"/>
      <c r="C67" s="392"/>
      <c r="D67" s="392"/>
      <c r="E67" s="392"/>
      <c r="F67" s="392"/>
      <c r="G67" s="392"/>
      <c r="I67" s="392"/>
      <c r="J67" s="392"/>
      <c r="K67" s="392"/>
      <c r="L67" s="392"/>
      <c r="M67" s="392"/>
      <c r="N67" s="392"/>
      <c r="O67" s="392"/>
      <c r="P67" s="392"/>
      <c r="Q67" s="392"/>
      <c r="R67" s="392"/>
      <c r="S67" s="392"/>
      <c r="T67" s="392"/>
      <c r="U67" s="420"/>
      <c r="V67" s="420"/>
      <c r="W67" s="392"/>
      <c r="X67" s="392"/>
      <c r="Y67" s="392"/>
      <c r="Z67" s="392"/>
      <c r="AA67" s="392"/>
      <c r="AB67" s="392"/>
      <c r="AC67" s="392"/>
      <c r="AD67" s="392"/>
      <c r="AE67" s="420"/>
      <c r="AF67" s="420"/>
      <c r="AG67" s="338"/>
      <c r="AI67" s="338"/>
      <c r="AJ67" s="338"/>
    </row>
    <row r="68" spans="1:36" ht="12.75" x14ac:dyDescent="0.2">
      <c r="A68" s="338"/>
      <c r="B68" s="338"/>
      <c r="C68" s="392"/>
      <c r="D68" s="392"/>
      <c r="E68" s="392"/>
      <c r="F68" s="392"/>
      <c r="G68" s="392"/>
      <c r="I68" s="392"/>
      <c r="J68" s="392"/>
      <c r="K68" s="392"/>
      <c r="L68" s="392"/>
      <c r="M68" s="392"/>
      <c r="N68" s="392"/>
      <c r="O68" s="392"/>
      <c r="P68" s="392"/>
      <c r="Q68" s="392"/>
      <c r="R68" s="392"/>
      <c r="S68" s="392"/>
      <c r="T68" s="392"/>
      <c r="U68" s="420"/>
      <c r="V68" s="420"/>
      <c r="W68" s="392"/>
      <c r="X68" s="392"/>
      <c r="Y68" s="392"/>
      <c r="Z68" s="392"/>
      <c r="AA68" s="392"/>
      <c r="AB68" s="392"/>
      <c r="AC68" s="392"/>
      <c r="AD68" s="392"/>
      <c r="AE68" s="420"/>
      <c r="AF68" s="420"/>
      <c r="AG68" s="338"/>
      <c r="AI68" s="338"/>
      <c r="AJ68" s="338"/>
    </row>
    <row r="69" spans="1:36" ht="12.75" x14ac:dyDescent="0.2">
      <c r="A69" s="338"/>
      <c r="B69" s="338"/>
      <c r="C69" s="392"/>
      <c r="D69" s="392"/>
      <c r="E69" s="392"/>
      <c r="F69" s="392"/>
      <c r="G69" s="392"/>
      <c r="I69" s="392"/>
      <c r="J69" s="392"/>
      <c r="K69" s="392"/>
      <c r="L69" s="392"/>
      <c r="M69" s="392"/>
      <c r="N69" s="392"/>
      <c r="O69" s="392"/>
      <c r="P69" s="392"/>
      <c r="Q69" s="392"/>
      <c r="R69" s="392"/>
      <c r="S69" s="392"/>
      <c r="T69" s="392"/>
      <c r="U69" s="420"/>
      <c r="V69" s="420"/>
      <c r="W69" s="392"/>
      <c r="X69" s="392"/>
      <c r="Y69" s="392"/>
      <c r="Z69" s="392"/>
      <c r="AA69" s="392"/>
      <c r="AB69" s="392"/>
      <c r="AC69" s="392"/>
      <c r="AD69" s="392"/>
      <c r="AE69" s="420"/>
      <c r="AF69" s="420"/>
      <c r="AG69" s="338"/>
      <c r="AI69" s="338"/>
      <c r="AJ69" s="338"/>
    </row>
    <row r="70" spans="1:36" ht="12.75" x14ac:dyDescent="0.2">
      <c r="A70" s="338"/>
      <c r="B70" s="338"/>
      <c r="C70" s="392"/>
      <c r="D70" s="392"/>
      <c r="E70" s="392"/>
      <c r="F70" s="392"/>
      <c r="G70" s="392"/>
      <c r="I70" s="392"/>
      <c r="J70" s="392"/>
      <c r="K70" s="392"/>
      <c r="L70" s="392"/>
      <c r="M70" s="392"/>
      <c r="N70" s="392"/>
      <c r="O70" s="392"/>
      <c r="P70" s="392"/>
      <c r="Q70" s="392"/>
      <c r="R70" s="392"/>
      <c r="S70" s="392"/>
      <c r="T70" s="392"/>
      <c r="U70" s="420"/>
      <c r="V70" s="420"/>
      <c r="W70" s="392"/>
      <c r="X70" s="392"/>
      <c r="Y70" s="392"/>
      <c r="Z70" s="392"/>
      <c r="AA70" s="392"/>
      <c r="AB70" s="392"/>
      <c r="AC70" s="392"/>
      <c r="AD70" s="392"/>
      <c r="AE70" s="420"/>
      <c r="AF70" s="420"/>
      <c r="AG70" s="338"/>
      <c r="AI70" s="338"/>
      <c r="AJ70" s="338"/>
    </row>
    <row r="71" spans="1:36" ht="12.75" x14ac:dyDescent="0.2">
      <c r="A71" s="338"/>
      <c r="B71" s="338"/>
      <c r="C71" s="392"/>
      <c r="D71" s="392"/>
      <c r="E71" s="392"/>
      <c r="F71" s="392"/>
      <c r="G71" s="392"/>
      <c r="I71" s="392"/>
      <c r="J71" s="392"/>
      <c r="K71" s="392"/>
      <c r="L71" s="392"/>
      <c r="M71" s="392"/>
      <c r="N71" s="392"/>
      <c r="O71" s="392"/>
      <c r="P71" s="392"/>
      <c r="Q71" s="392"/>
      <c r="R71" s="392"/>
      <c r="S71" s="392"/>
      <c r="T71" s="392"/>
      <c r="U71" s="420"/>
      <c r="V71" s="420"/>
      <c r="W71" s="392"/>
      <c r="X71" s="392"/>
      <c r="Y71" s="392"/>
      <c r="Z71" s="392"/>
      <c r="AA71" s="392"/>
      <c r="AB71" s="392"/>
      <c r="AC71" s="392"/>
      <c r="AD71" s="392"/>
      <c r="AE71" s="420"/>
      <c r="AF71" s="420"/>
      <c r="AG71" s="338"/>
      <c r="AI71" s="338"/>
      <c r="AJ71" s="338"/>
    </row>
    <row r="72" spans="1:36" ht="12.75" x14ac:dyDescent="0.2">
      <c r="A72" s="338"/>
      <c r="B72" s="338"/>
      <c r="C72" s="392"/>
      <c r="D72" s="392"/>
      <c r="E72" s="392"/>
      <c r="F72" s="392"/>
      <c r="G72" s="392"/>
      <c r="I72" s="392"/>
      <c r="J72" s="392"/>
      <c r="K72" s="392"/>
      <c r="L72" s="392"/>
      <c r="M72" s="392"/>
      <c r="N72" s="392"/>
      <c r="O72" s="392"/>
      <c r="P72" s="392"/>
      <c r="Q72" s="392"/>
      <c r="R72" s="392"/>
      <c r="S72" s="392"/>
      <c r="T72" s="392"/>
      <c r="U72" s="420"/>
      <c r="V72" s="420"/>
      <c r="W72" s="392"/>
      <c r="X72" s="392"/>
      <c r="Y72" s="392"/>
      <c r="Z72" s="392"/>
      <c r="AA72" s="392"/>
      <c r="AB72" s="392"/>
      <c r="AC72" s="392"/>
      <c r="AD72" s="392"/>
      <c r="AE72" s="420"/>
      <c r="AF72" s="420"/>
      <c r="AG72" s="338"/>
      <c r="AI72" s="338"/>
      <c r="AJ72" s="338"/>
    </row>
    <row r="73" spans="1:36" ht="12.75" x14ac:dyDescent="0.2">
      <c r="A73" s="338"/>
      <c r="B73" s="338"/>
      <c r="C73" s="392"/>
      <c r="D73" s="392"/>
      <c r="E73" s="392"/>
      <c r="F73" s="392"/>
      <c r="G73" s="392"/>
      <c r="I73" s="392"/>
      <c r="J73" s="392"/>
      <c r="K73" s="392"/>
      <c r="L73" s="392"/>
      <c r="M73" s="392"/>
      <c r="N73" s="392"/>
      <c r="O73" s="392"/>
      <c r="P73" s="392"/>
      <c r="Q73" s="392"/>
      <c r="R73" s="392"/>
      <c r="S73" s="392"/>
      <c r="T73" s="392"/>
      <c r="U73" s="420"/>
      <c r="V73" s="420"/>
      <c r="W73" s="392"/>
      <c r="X73" s="392"/>
      <c r="Y73" s="392"/>
      <c r="Z73" s="392"/>
      <c r="AA73" s="392"/>
      <c r="AB73" s="392"/>
      <c r="AC73" s="392"/>
      <c r="AD73" s="392"/>
      <c r="AE73" s="420"/>
      <c r="AF73" s="420"/>
      <c r="AG73" s="338"/>
      <c r="AI73" s="338"/>
      <c r="AJ73" s="338"/>
    </row>
    <row r="74" spans="1:36" ht="12.75" x14ac:dyDescent="0.2">
      <c r="A74" s="338"/>
      <c r="B74" s="338"/>
      <c r="C74" s="392"/>
      <c r="D74" s="392"/>
      <c r="E74" s="392"/>
      <c r="F74" s="392"/>
      <c r="G74" s="392"/>
      <c r="I74" s="392"/>
      <c r="J74" s="392"/>
      <c r="K74" s="392"/>
      <c r="L74" s="392"/>
      <c r="M74" s="392"/>
      <c r="N74" s="392"/>
      <c r="O74" s="392"/>
      <c r="P74" s="392"/>
      <c r="Q74" s="392"/>
      <c r="R74" s="392"/>
      <c r="S74" s="392"/>
      <c r="T74" s="392"/>
      <c r="U74" s="420"/>
      <c r="V74" s="420"/>
      <c r="W74" s="392"/>
      <c r="X74" s="392"/>
      <c r="Y74" s="392"/>
      <c r="Z74" s="392"/>
      <c r="AA74" s="392"/>
      <c r="AB74" s="392"/>
      <c r="AC74" s="392"/>
      <c r="AD74" s="392"/>
      <c r="AE74" s="420"/>
      <c r="AF74" s="420"/>
      <c r="AG74" s="338"/>
      <c r="AI74" s="338"/>
      <c r="AJ74" s="338"/>
    </row>
    <row r="75" spans="1:36" ht="12.75" x14ac:dyDescent="0.2">
      <c r="A75" s="338"/>
      <c r="B75" s="338"/>
      <c r="C75" s="392"/>
      <c r="D75" s="392"/>
      <c r="E75" s="392"/>
      <c r="F75" s="392"/>
      <c r="G75" s="392"/>
      <c r="I75" s="392"/>
      <c r="J75" s="392"/>
      <c r="K75" s="392"/>
      <c r="L75" s="392"/>
      <c r="M75" s="392"/>
      <c r="N75" s="392"/>
      <c r="O75" s="392"/>
      <c r="P75" s="392"/>
      <c r="Q75" s="392"/>
      <c r="R75" s="392"/>
      <c r="S75" s="392"/>
      <c r="T75" s="392"/>
      <c r="U75" s="420"/>
      <c r="V75" s="420"/>
      <c r="W75" s="392"/>
      <c r="X75" s="392"/>
      <c r="Y75" s="392"/>
      <c r="Z75" s="392"/>
      <c r="AA75" s="392"/>
      <c r="AB75" s="392"/>
      <c r="AC75" s="392"/>
      <c r="AD75" s="392"/>
      <c r="AE75" s="420"/>
      <c r="AF75" s="420"/>
      <c r="AG75" s="338"/>
      <c r="AI75" s="338"/>
      <c r="AJ75" s="338"/>
    </row>
    <row r="76" spans="1:36" ht="12.75" x14ac:dyDescent="0.2">
      <c r="A76" s="338"/>
      <c r="B76" s="338"/>
      <c r="C76" s="392"/>
      <c r="D76" s="392"/>
      <c r="E76" s="392"/>
      <c r="F76" s="392"/>
      <c r="G76" s="392"/>
      <c r="I76" s="392"/>
      <c r="J76" s="392"/>
      <c r="K76" s="392"/>
      <c r="L76" s="392"/>
      <c r="M76" s="392"/>
      <c r="N76" s="392"/>
      <c r="O76" s="392"/>
      <c r="P76" s="392"/>
      <c r="Q76" s="392"/>
      <c r="R76" s="392"/>
      <c r="S76" s="392"/>
      <c r="T76" s="392"/>
      <c r="U76" s="420"/>
      <c r="V76" s="420"/>
      <c r="W76" s="392"/>
      <c r="X76" s="392"/>
      <c r="Y76" s="392"/>
      <c r="Z76" s="392"/>
      <c r="AA76" s="392"/>
      <c r="AB76" s="392"/>
      <c r="AC76" s="392"/>
      <c r="AD76" s="392"/>
      <c r="AE76" s="420"/>
      <c r="AF76" s="420"/>
      <c r="AG76" s="338"/>
      <c r="AI76" s="338"/>
      <c r="AJ76" s="338"/>
    </row>
    <row r="77" spans="1:36" ht="12.75" x14ac:dyDescent="0.2">
      <c r="A77" s="338"/>
      <c r="B77" s="338"/>
      <c r="C77" s="392"/>
      <c r="D77" s="392"/>
      <c r="E77" s="392"/>
      <c r="F77" s="392"/>
      <c r="G77" s="392"/>
      <c r="I77" s="392"/>
      <c r="J77" s="392"/>
      <c r="K77" s="392"/>
      <c r="L77" s="392"/>
      <c r="M77" s="392"/>
      <c r="N77" s="392"/>
      <c r="O77" s="392"/>
      <c r="P77" s="392"/>
      <c r="Q77" s="392"/>
      <c r="R77" s="392"/>
      <c r="S77" s="392"/>
      <c r="T77" s="392"/>
      <c r="U77" s="420"/>
      <c r="V77" s="420"/>
      <c r="W77" s="392"/>
      <c r="X77" s="392"/>
      <c r="Y77" s="392"/>
      <c r="Z77" s="392"/>
      <c r="AA77" s="392"/>
      <c r="AB77" s="392"/>
      <c r="AC77" s="392"/>
      <c r="AD77" s="392"/>
      <c r="AE77" s="420"/>
      <c r="AF77" s="420"/>
      <c r="AG77" s="338"/>
      <c r="AI77" s="338"/>
      <c r="AJ77" s="338"/>
    </row>
    <row r="78" spans="1:36" ht="12.75" x14ac:dyDescent="0.2">
      <c r="A78" s="338"/>
      <c r="B78" s="338"/>
      <c r="C78" s="392"/>
      <c r="D78" s="392"/>
      <c r="E78" s="392"/>
      <c r="F78" s="392"/>
      <c r="G78" s="392"/>
      <c r="I78" s="392"/>
      <c r="J78" s="392"/>
      <c r="K78" s="392"/>
      <c r="L78" s="392"/>
      <c r="M78" s="392"/>
      <c r="N78" s="392"/>
      <c r="O78" s="392"/>
      <c r="P78" s="392"/>
      <c r="Q78" s="392"/>
      <c r="R78" s="392"/>
      <c r="S78" s="392"/>
      <c r="T78" s="392"/>
      <c r="U78" s="420"/>
      <c r="V78" s="420"/>
      <c r="W78" s="392"/>
      <c r="X78" s="392"/>
      <c r="Y78" s="392"/>
      <c r="Z78" s="392"/>
      <c r="AA78" s="392"/>
      <c r="AB78" s="392"/>
      <c r="AC78" s="392"/>
      <c r="AD78" s="392"/>
      <c r="AE78" s="420"/>
      <c r="AF78" s="420"/>
      <c r="AG78" s="338"/>
      <c r="AI78" s="338"/>
      <c r="AJ78" s="338"/>
    </row>
    <row r="79" spans="1:36" ht="12.75" x14ac:dyDescent="0.2">
      <c r="A79" s="338"/>
      <c r="B79" s="338"/>
      <c r="C79" s="392"/>
      <c r="D79" s="392"/>
      <c r="E79" s="392"/>
      <c r="F79" s="392"/>
      <c r="G79" s="392"/>
      <c r="I79" s="392"/>
      <c r="J79" s="392"/>
      <c r="K79" s="392"/>
      <c r="L79" s="392"/>
      <c r="M79" s="392"/>
      <c r="N79" s="392"/>
      <c r="O79" s="392"/>
      <c r="P79" s="392"/>
      <c r="Q79" s="392"/>
      <c r="R79" s="392"/>
      <c r="S79" s="392"/>
      <c r="T79" s="392"/>
      <c r="U79" s="420"/>
      <c r="V79" s="420"/>
      <c r="W79" s="392"/>
      <c r="X79" s="392"/>
      <c r="Y79" s="392"/>
      <c r="Z79" s="392"/>
      <c r="AA79" s="392"/>
      <c r="AB79" s="392"/>
      <c r="AC79" s="392"/>
      <c r="AD79" s="392"/>
      <c r="AE79" s="420"/>
      <c r="AF79" s="420"/>
      <c r="AG79" s="338"/>
      <c r="AI79" s="338"/>
      <c r="AJ79" s="338"/>
    </row>
    <row r="80" spans="1:36" ht="12.75" x14ac:dyDescent="0.2">
      <c r="A80" s="338"/>
      <c r="B80" s="338"/>
      <c r="C80" s="392"/>
      <c r="D80" s="392"/>
      <c r="E80" s="392"/>
      <c r="F80" s="392"/>
      <c r="G80" s="392"/>
      <c r="I80" s="392"/>
      <c r="J80" s="392"/>
      <c r="K80" s="392"/>
      <c r="L80" s="392"/>
      <c r="M80" s="392"/>
      <c r="N80" s="392"/>
      <c r="O80" s="392"/>
      <c r="P80" s="392"/>
      <c r="Q80" s="392"/>
      <c r="R80" s="392"/>
      <c r="S80" s="392"/>
      <c r="T80" s="392"/>
      <c r="U80" s="420"/>
      <c r="V80" s="420"/>
      <c r="W80" s="392"/>
      <c r="X80" s="392"/>
      <c r="Y80" s="392"/>
      <c r="Z80" s="392"/>
      <c r="AA80" s="392"/>
      <c r="AB80" s="392"/>
      <c r="AC80" s="392"/>
      <c r="AD80" s="392"/>
      <c r="AE80" s="420"/>
      <c r="AF80" s="420"/>
      <c r="AG80" s="338"/>
      <c r="AI80" s="338"/>
      <c r="AJ80" s="338"/>
    </row>
    <row r="81" spans="1:36" ht="12.75" x14ac:dyDescent="0.2">
      <c r="A81" s="338"/>
      <c r="B81" s="338"/>
      <c r="C81" s="392"/>
      <c r="D81" s="392"/>
      <c r="E81" s="392"/>
      <c r="F81" s="392"/>
      <c r="G81" s="392"/>
      <c r="I81" s="392"/>
      <c r="J81" s="392"/>
      <c r="K81" s="392"/>
      <c r="L81" s="392"/>
      <c r="M81" s="392"/>
      <c r="N81" s="392"/>
      <c r="O81" s="392"/>
      <c r="P81" s="392"/>
      <c r="Q81" s="392"/>
      <c r="R81" s="392"/>
      <c r="S81" s="392"/>
      <c r="T81" s="392"/>
      <c r="U81" s="420"/>
      <c r="V81" s="420"/>
      <c r="W81" s="392"/>
      <c r="X81" s="392"/>
      <c r="Y81" s="392"/>
      <c r="Z81" s="392"/>
      <c r="AA81" s="392"/>
      <c r="AB81" s="392"/>
      <c r="AC81" s="392"/>
      <c r="AD81" s="392"/>
      <c r="AE81" s="420"/>
      <c r="AF81" s="420"/>
      <c r="AG81" s="338"/>
      <c r="AI81" s="338"/>
      <c r="AJ81" s="338"/>
    </row>
    <row r="82" spans="1:36" ht="12.75" x14ac:dyDescent="0.2">
      <c r="A82" s="338"/>
      <c r="B82" s="338"/>
      <c r="C82" s="392"/>
      <c r="D82" s="392"/>
      <c r="E82" s="392"/>
      <c r="F82" s="392"/>
      <c r="G82" s="392"/>
      <c r="I82" s="392"/>
      <c r="J82" s="392"/>
      <c r="K82" s="392"/>
      <c r="L82" s="392"/>
      <c r="M82" s="392"/>
      <c r="N82" s="392"/>
      <c r="O82" s="392"/>
      <c r="P82" s="392"/>
      <c r="Q82" s="392"/>
      <c r="R82" s="392"/>
      <c r="S82" s="392"/>
      <c r="T82" s="392"/>
      <c r="U82" s="420"/>
      <c r="V82" s="420"/>
      <c r="W82" s="392"/>
      <c r="X82" s="392"/>
      <c r="Y82" s="392"/>
      <c r="Z82" s="392"/>
      <c r="AA82" s="392"/>
      <c r="AB82" s="392"/>
      <c r="AC82" s="392"/>
      <c r="AD82" s="392"/>
      <c r="AE82" s="420"/>
      <c r="AF82" s="420"/>
      <c r="AG82" s="338"/>
      <c r="AI82" s="338"/>
      <c r="AJ82" s="338"/>
    </row>
    <row r="83" spans="1:36" ht="12.75" x14ac:dyDescent="0.2">
      <c r="A83" s="338"/>
      <c r="B83" s="338"/>
      <c r="C83" s="392"/>
      <c r="D83" s="392"/>
      <c r="E83" s="392"/>
      <c r="F83" s="392"/>
      <c r="G83" s="392"/>
      <c r="I83" s="392"/>
      <c r="J83" s="392"/>
      <c r="K83" s="392"/>
      <c r="L83" s="392"/>
      <c r="M83" s="392"/>
      <c r="N83" s="392"/>
      <c r="O83" s="392"/>
      <c r="P83" s="392"/>
      <c r="Q83" s="392"/>
      <c r="R83" s="392"/>
      <c r="S83" s="392"/>
      <c r="T83" s="392"/>
      <c r="U83" s="420"/>
      <c r="V83" s="420"/>
      <c r="W83" s="392"/>
      <c r="X83" s="392"/>
      <c r="Y83" s="392"/>
      <c r="Z83" s="392"/>
      <c r="AA83" s="392"/>
      <c r="AB83" s="392"/>
      <c r="AC83" s="392"/>
      <c r="AD83" s="392"/>
      <c r="AE83" s="420"/>
      <c r="AF83" s="420"/>
      <c r="AG83" s="338"/>
      <c r="AI83" s="338"/>
      <c r="AJ83" s="338"/>
    </row>
    <row r="84" spans="1:36" ht="12.75" x14ac:dyDescent="0.2">
      <c r="A84" s="338"/>
      <c r="B84" s="338"/>
      <c r="C84" s="392"/>
      <c r="D84" s="392"/>
      <c r="E84" s="392"/>
      <c r="F84" s="392"/>
      <c r="G84" s="392"/>
      <c r="I84" s="392"/>
      <c r="J84" s="392"/>
      <c r="K84" s="392"/>
      <c r="L84" s="392"/>
      <c r="M84" s="392"/>
      <c r="N84" s="392"/>
      <c r="O84" s="392"/>
      <c r="P84" s="392"/>
      <c r="Q84" s="392"/>
      <c r="R84" s="392"/>
      <c r="S84" s="392"/>
      <c r="T84" s="392"/>
      <c r="U84" s="420"/>
      <c r="V84" s="420"/>
      <c r="W84" s="392"/>
      <c r="X84" s="392"/>
      <c r="Y84" s="392"/>
      <c r="Z84" s="392"/>
      <c r="AA84" s="392"/>
      <c r="AB84" s="392"/>
      <c r="AC84" s="392"/>
      <c r="AD84" s="392"/>
      <c r="AE84" s="420"/>
      <c r="AF84" s="420"/>
      <c r="AG84" s="338"/>
      <c r="AI84" s="338"/>
      <c r="AJ84" s="338"/>
    </row>
    <row r="85" spans="1:36" ht="12.75" x14ac:dyDescent="0.2">
      <c r="A85" s="338"/>
      <c r="B85" s="338"/>
      <c r="C85" s="392"/>
      <c r="D85" s="392"/>
      <c r="E85" s="392"/>
      <c r="F85" s="392"/>
      <c r="G85" s="392"/>
      <c r="I85" s="392"/>
      <c r="J85" s="392"/>
      <c r="K85" s="392"/>
      <c r="L85" s="392"/>
      <c r="M85" s="392"/>
      <c r="N85" s="392"/>
      <c r="O85" s="392"/>
      <c r="P85" s="392"/>
      <c r="Q85" s="392"/>
      <c r="R85" s="392"/>
      <c r="S85" s="392"/>
      <c r="T85" s="392"/>
      <c r="U85" s="420"/>
      <c r="V85" s="420"/>
      <c r="W85" s="392"/>
      <c r="X85" s="392"/>
      <c r="Y85" s="392"/>
      <c r="Z85" s="392"/>
      <c r="AA85" s="392"/>
      <c r="AB85" s="392"/>
      <c r="AC85" s="392"/>
      <c r="AD85" s="392"/>
      <c r="AE85" s="420"/>
      <c r="AF85" s="420"/>
      <c r="AG85" s="338"/>
      <c r="AI85" s="338"/>
      <c r="AJ85" s="338"/>
    </row>
    <row r="86" spans="1:36" ht="12.75" x14ac:dyDescent="0.2">
      <c r="A86" s="338"/>
      <c r="B86" s="338"/>
      <c r="C86" s="392"/>
      <c r="D86" s="392"/>
      <c r="E86" s="392"/>
      <c r="F86" s="392"/>
      <c r="G86" s="392"/>
      <c r="I86" s="392"/>
      <c r="J86" s="392"/>
      <c r="K86" s="392"/>
      <c r="L86" s="392"/>
      <c r="M86" s="392"/>
      <c r="N86" s="392"/>
      <c r="O86" s="392"/>
      <c r="P86" s="392"/>
      <c r="Q86" s="392"/>
      <c r="R86" s="392"/>
      <c r="S86" s="392"/>
      <c r="T86" s="392"/>
      <c r="U86" s="420"/>
      <c r="V86" s="420"/>
      <c r="W86" s="392"/>
      <c r="X86" s="392"/>
      <c r="Y86" s="392"/>
      <c r="Z86" s="392"/>
      <c r="AA86" s="392"/>
      <c r="AB86" s="392"/>
      <c r="AC86" s="392"/>
      <c r="AD86" s="392"/>
      <c r="AE86" s="420"/>
      <c r="AF86" s="420"/>
      <c r="AG86" s="338"/>
      <c r="AI86" s="338"/>
      <c r="AJ86" s="338"/>
    </row>
    <row r="87" spans="1:36" ht="12.75" x14ac:dyDescent="0.2">
      <c r="A87" s="338"/>
      <c r="B87" s="338"/>
      <c r="C87" s="392"/>
      <c r="D87" s="392"/>
      <c r="E87" s="392"/>
      <c r="F87" s="392"/>
      <c r="G87" s="392"/>
      <c r="I87" s="392"/>
      <c r="J87" s="392"/>
      <c r="K87" s="392"/>
      <c r="L87" s="392"/>
      <c r="M87" s="392"/>
      <c r="N87" s="392"/>
      <c r="O87" s="392"/>
      <c r="P87" s="392"/>
      <c r="Q87" s="392"/>
      <c r="R87" s="392"/>
      <c r="S87" s="392"/>
      <c r="T87" s="392"/>
      <c r="U87" s="420"/>
      <c r="V87" s="420"/>
      <c r="W87" s="392"/>
      <c r="X87" s="392"/>
      <c r="Y87" s="392"/>
      <c r="Z87" s="392"/>
      <c r="AA87" s="392"/>
      <c r="AB87" s="392"/>
      <c r="AC87" s="392"/>
      <c r="AD87" s="392"/>
      <c r="AE87" s="420"/>
      <c r="AF87" s="420"/>
      <c r="AG87" s="338"/>
      <c r="AI87" s="338"/>
      <c r="AJ87" s="338"/>
    </row>
    <row r="88" spans="1:36" ht="12.75" x14ac:dyDescent="0.2">
      <c r="A88" s="338"/>
      <c r="B88" s="338"/>
      <c r="C88" s="392"/>
      <c r="D88" s="392"/>
      <c r="E88" s="392"/>
      <c r="F88" s="392"/>
      <c r="G88" s="392"/>
      <c r="I88" s="392"/>
      <c r="J88" s="392"/>
      <c r="K88" s="392"/>
      <c r="L88" s="392"/>
      <c r="M88" s="392"/>
      <c r="N88" s="392"/>
      <c r="O88" s="392"/>
      <c r="P88" s="392"/>
      <c r="Q88" s="392"/>
      <c r="R88" s="392"/>
      <c r="S88" s="392"/>
      <c r="T88" s="392"/>
      <c r="U88" s="420"/>
      <c r="V88" s="420"/>
      <c r="W88" s="392"/>
      <c r="X88" s="392"/>
      <c r="Y88" s="392"/>
      <c r="Z88" s="392"/>
      <c r="AA88" s="392"/>
      <c r="AB88" s="392"/>
      <c r="AC88" s="392"/>
      <c r="AD88" s="392"/>
      <c r="AE88" s="420"/>
      <c r="AF88" s="420"/>
      <c r="AG88" s="338"/>
      <c r="AI88" s="338"/>
      <c r="AJ88" s="338"/>
    </row>
    <row r="89" spans="1:36" ht="12.75" x14ac:dyDescent="0.2">
      <c r="A89" s="338"/>
      <c r="B89" s="338"/>
      <c r="C89" s="392"/>
      <c r="D89" s="392"/>
      <c r="E89" s="392"/>
      <c r="F89" s="392"/>
      <c r="G89" s="392"/>
      <c r="I89" s="392"/>
      <c r="J89" s="392"/>
      <c r="K89" s="392"/>
      <c r="L89" s="392"/>
      <c r="M89" s="392"/>
      <c r="N89" s="392"/>
      <c r="O89" s="392"/>
      <c r="P89" s="392"/>
      <c r="Q89" s="392"/>
      <c r="R89" s="392"/>
      <c r="S89" s="392"/>
      <c r="T89" s="392"/>
      <c r="U89" s="420"/>
      <c r="V89" s="420"/>
      <c r="W89" s="392"/>
      <c r="X89" s="392"/>
      <c r="Y89" s="392"/>
      <c r="Z89" s="392"/>
      <c r="AA89" s="392"/>
      <c r="AB89" s="392"/>
      <c r="AC89" s="392"/>
      <c r="AD89" s="392"/>
      <c r="AE89" s="420"/>
      <c r="AF89" s="420"/>
      <c r="AG89" s="338"/>
      <c r="AI89" s="338"/>
      <c r="AJ89" s="338"/>
    </row>
  </sheetData>
  <pageMargins left="0.70866141732283472" right="0.70866141732283472" top="0.15748031496062992" bottom="0.74803149606299213" header="0.31496062992125984" footer="0.31496062992125984"/>
  <pageSetup paperSize="9" scale="41" fitToWidth="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opLeftCell="A25" workbookViewId="0">
      <selection activeCell="H18" sqref="H18"/>
    </sheetView>
  </sheetViews>
  <sheetFormatPr defaultRowHeight="15" x14ac:dyDescent="0.25"/>
  <cols>
    <col min="1" max="1" width="5.42578125" customWidth="1"/>
    <col min="2" max="2" width="39.5703125" customWidth="1"/>
    <col min="3" max="3" width="18.140625" style="505" customWidth="1"/>
    <col min="4" max="4" width="13.140625" customWidth="1"/>
    <col min="5" max="5" width="9.42578125" bestFit="1" customWidth="1"/>
  </cols>
  <sheetData>
    <row r="1" spans="1:3" ht="23.25" x14ac:dyDescent="0.35">
      <c r="B1" s="609" t="s">
        <v>564</v>
      </c>
      <c r="C1" s="622">
        <f>'C1 FIS ATA'!E3</f>
        <v>2356.7338</v>
      </c>
    </row>
    <row r="2" spans="1:3" x14ac:dyDescent="0.25">
      <c r="B2" s="580"/>
    </row>
    <row r="3" spans="1:3" ht="15.75" thickBot="1" x14ac:dyDescent="0.3"/>
    <row r="4" spans="1:3" ht="23.25" customHeight="1" x14ac:dyDescent="0.25">
      <c r="A4" s="612">
        <v>1</v>
      </c>
      <c r="B4" s="613" t="s">
        <v>542</v>
      </c>
      <c r="C4" s="617">
        <v>80</v>
      </c>
    </row>
    <row r="5" spans="1:3" ht="23.25" customHeight="1" x14ac:dyDescent="0.25">
      <c r="A5" s="614">
        <v>2</v>
      </c>
      <c r="B5" s="620" t="s">
        <v>545</v>
      </c>
      <c r="C5" s="621">
        <v>80</v>
      </c>
    </row>
    <row r="6" spans="1:3" ht="23.25" customHeight="1" x14ac:dyDescent="0.25">
      <c r="A6" s="614">
        <v>3</v>
      </c>
      <c r="B6" s="610" t="s">
        <v>565</v>
      </c>
      <c r="C6" s="618">
        <v>100</v>
      </c>
    </row>
    <row r="7" spans="1:3" ht="23.25" customHeight="1" x14ac:dyDescent="0.25">
      <c r="A7" s="614">
        <v>4</v>
      </c>
      <c r="B7" s="610" t="s">
        <v>402</v>
      </c>
      <c r="C7" s="618">
        <v>140</v>
      </c>
    </row>
    <row r="8" spans="1:3" ht="23.25" customHeight="1" x14ac:dyDescent="0.25">
      <c r="A8" s="614">
        <v>5</v>
      </c>
      <c r="B8" s="610" t="s">
        <v>543</v>
      </c>
      <c r="C8" s="618">
        <v>140</v>
      </c>
    </row>
    <row r="9" spans="1:3" ht="23.25" customHeight="1" x14ac:dyDescent="0.25">
      <c r="A9" s="614">
        <v>6</v>
      </c>
      <c r="B9" s="610" t="s">
        <v>553</v>
      </c>
      <c r="C9" s="618">
        <v>200</v>
      </c>
    </row>
    <row r="10" spans="1:3" ht="23.25" customHeight="1" x14ac:dyDescent="0.25">
      <c r="A10" s="614">
        <v>7</v>
      </c>
      <c r="B10" s="611" t="s">
        <v>554</v>
      </c>
      <c r="C10" s="618">
        <v>140</v>
      </c>
    </row>
    <row r="11" spans="1:3" ht="23.25" customHeight="1" x14ac:dyDescent="0.25">
      <c r="A11" s="614">
        <v>8</v>
      </c>
      <c r="B11" s="611" t="s">
        <v>555</v>
      </c>
      <c r="C11" s="618">
        <v>130</v>
      </c>
    </row>
    <row r="12" spans="1:3" ht="23.25" customHeight="1" x14ac:dyDescent="0.25">
      <c r="A12" s="614">
        <v>9</v>
      </c>
      <c r="B12" s="611" t="s">
        <v>556</v>
      </c>
      <c r="C12" s="618"/>
    </row>
    <row r="13" spans="1:3" ht="23.25" customHeight="1" x14ac:dyDescent="0.25">
      <c r="A13" s="614">
        <v>10</v>
      </c>
      <c r="B13" s="611" t="s">
        <v>557</v>
      </c>
      <c r="C13" s="618"/>
    </row>
    <row r="14" spans="1:3" ht="23.25" customHeight="1" x14ac:dyDescent="0.25">
      <c r="A14" s="614">
        <v>11</v>
      </c>
      <c r="B14" s="611" t="s">
        <v>420</v>
      </c>
      <c r="C14" s="618">
        <v>130</v>
      </c>
    </row>
    <row r="15" spans="1:3" ht="23.25" customHeight="1" x14ac:dyDescent="0.25">
      <c r="A15" s="614">
        <v>12</v>
      </c>
      <c r="B15" s="611" t="s">
        <v>421</v>
      </c>
      <c r="C15" s="618">
        <v>150</v>
      </c>
    </row>
    <row r="16" spans="1:3" ht="23.25" customHeight="1" x14ac:dyDescent="0.25">
      <c r="A16" s="614">
        <v>13</v>
      </c>
      <c r="B16" s="611" t="s">
        <v>425</v>
      </c>
      <c r="C16" s="618">
        <v>60</v>
      </c>
    </row>
    <row r="17" spans="1:5" ht="23.25" customHeight="1" x14ac:dyDescent="0.25">
      <c r="A17" s="614">
        <v>14</v>
      </c>
      <c r="B17" s="611" t="s">
        <v>428</v>
      </c>
      <c r="C17" s="618">
        <v>130</v>
      </c>
    </row>
    <row r="18" spans="1:5" ht="23.25" customHeight="1" x14ac:dyDescent="0.25">
      <c r="A18" s="614">
        <v>15</v>
      </c>
      <c r="B18" s="611" t="s">
        <v>424</v>
      </c>
      <c r="C18" s="618">
        <v>130</v>
      </c>
    </row>
    <row r="19" spans="1:5" ht="23.25" customHeight="1" x14ac:dyDescent="0.25">
      <c r="A19" s="614">
        <v>16</v>
      </c>
      <c r="B19" s="611" t="s">
        <v>413</v>
      </c>
      <c r="C19" s="618">
        <v>95.63</v>
      </c>
    </row>
    <row r="20" spans="1:5" ht="23.25" customHeight="1" x14ac:dyDescent="0.25">
      <c r="A20" s="614">
        <v>17</v>
      </c>
      <c r="B20" s="611" t="s">
        <v>552</v>
      </c>
      <c r="C20" s="618">
        <v>110</v>
      </c>
    </row>
    <row r="21" spans="1:5" ht="23.25" customHeight="1" x14ac:dyDescent="0.25">
      <c r="A21" s="614">
        <v>18</v>
      </c>
      <c r="B21" s="611" t="s">
        <v>415</v>
      </c>
      <c r="C21" s="618">
        <v>95.63</v>
      </c>
    </row>
    <row r="22" spans="1:5" ht="23.25" customHeight="1" x14ac:dyDescent="0.25">
      <c r="A22" s="614">
        <v>19</v>
      </c>
      <c r="B22" s="611" t="s">
        <v>558</v>
      </c>
      <c r="C22" s="618"/>
    </row>
    <row r="23" spans="1:5" ht="23.25" customHeight="1" x14ac:dyDescent="0.25">
      <c r="A23" s="614">
        <v>20</v>
      </c>
      <c r="B23" s="611" t="s">
        <v>422</v>
      </c>
      <c r="C23" s="618">
        <v>75.47</v>
      </c>
    </row>
    <row r="24" spans="1:5" ht="23.25" customHeight="1" x14ac:dyDescent="0.25">
      <c r="A24" s="614">
        <v>21</v>
      </c>
      <c r="B24" s="611" t="s">
        <v>559</v>
      </c>
      <c r="C24" s="618">
        <v>110</v>
      </c>
    </row>
    <row r="25" spans="1:5" ht="23.25" customHeight="1" x14ac:dyDescent="0.25">
      <c r="A25" s="614">
        <v>22</v>
      </c>
      <c r="B25" s="611" t="s">
        <v>560</v>
      </c>
      <c r="C25" s="618"/>
    </row>
    <row r="26" spans="1:5" ht="23.25" customHeight="1" x14ac:dyDescent="0.25">
      <c r="A26" s="614">
        <v>23</v>
      </c>
      <c r="B26" s="611" t="s">
        <v>561</v>
      </c>
      <c r="C26" s="618"/>
    </row>
    <row r="27" spans="1:5" ht="23.25" customHeight="1" x14ac:dyDescent="0.25">
      <c r="A27" s="614">
        <v>24</v>
      </c>
      <c r="B27" s="611" t="s">
        <v>562</v>
      </c>
      <c r="C27" s="618"/>
    </row>
    <row r="28" spans="1:5" ht="23.25" customHeight="1" x14ac:dyDescent="0.25">
      <c r="A28" s="614">
        <v>25</v>
      </c>
      <c r="B28" s="611" t="s">
        <v>430</v>
      </c>
      <c r="C28" s="618">
        <v>130</v>
      </c>
    </row>
    <row r="29" spans="1:5" ht="23.25" customHeight="1" x14ac:dyDescent="0.25">
      <c r="A29" s="614">
        <v>26</v>
      </c>
      <c r="B29" s="611" t="s">
        <v>429</v>
      </c>
      <c r="C29" s="618">
        <v>130</v>
      </c>
    </row>
    <row r="30" spans="1:5" ht="23.25" customHeight="1" thickBot="1" x14ac:dyDescent="0.3">
      <c r="A30" s="615">
        <v>27</v>
      </c>
      <c r="B30" s="616" t="s">
        <v>551</v>
      </c>
      <c r="C30" s="619"/>
    </row>
    <row r="31" spans="1:5" x14ac:dyDescent="0.25">
      <c r="C31" s="505">
        <f>SUM(C4:C30)</f>
        <v>2356.7300000000005</v>
      </c>
      <c r="D31" s="578">
        <f>+C1-C31</f>
        <v>3.7999999995008693E-3</v>
      </c>
      <c r="E31" s="578"/>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abSelected="1" workbookViewId="0">
      <selection activeCell="G21" sqref="G21"/>
    </sheetView>
  </sheetViews>
  <sheetFormatPr defaultRowHeight="15" x14ac:dyDescent="0.25"/>
  <cols>
    <col min="1" max="1" width="23.85546875" customWidth="1"/>
    <col min="2" max="2" width="7.42578125" customWidth="1"/>
    <col min="3" max="3" width="34.85546875" customWidth="1"/>
    <col min="4" max="4" width="11" customWidth="1"/>
    <col min="5" max="5" width="23.28515625" customWidth="1"/>
    <col min="6" max="6" width="20.42578125" customWidth="1"/>
    <col min="7" max="7" width="14.5703125" customWidth="1"/>
    <col min="8" max="8" width="4.28515625" customWidth="1"/>
    <col min="257" max="257" width="23.85546875" customWidth="1"/>
    <col min="258" max="258" width="7.42578125" customWidth="1"/>
    <col min="259" max="259" width="34.85546875" customWidth="1"/>
    <col min="260" max="260" width="11" customWidth="1"/>
    <col min="261" max="261" width="23.28515625" customWidth="1"/>
    <col min="262" max="262" width="20.42578125" customWidth="1"/>
    <col min="263" max="263" width="14.5703125" customWidth="1"/>
    <col min="264" max="264" width="49" customWidth="1"/>
    <col min="513" max="513" width="23.85546875" customWidth="1"/>
    <col min="514" max="514" width="7.42578125" customWidth="1"/>
    <col min="515" max="515" width="34.85546875" customWidth="1"/>
    <col min="516" max="516" width="11" customWidth="1"/>
    <col min="517" max="517" width="23.28515625" customWidth="1"/>
    <col min="518" max="518" width="20.42578125" customWidth="1"/>
    <col min="519" max="519" width="14.5703125" customWidth="1"/>
    <col min="520" max="520" width="49" customWidth="1"/>
    <col min="769" max="769" width="23.85546875" customWidth="1"/>
    <col min="770" max="770" width="7.42578125" customWidth="1"/>
    <col min="771" max="771" width="34.85546875" customWidth="1"/>
    <col min="772" max="772" width="11" customWidth="1"/>
    <col min="773" max="773" width="23.28515625" customWidth="1"/>
    <col min="774" max="774" width="20.42578125" customWidth="1"/>
    <col min="775" max="775" width="14.5703125" customWidth="1"/>
    <col min="776" max="776" width="49" customWidth="1"/>
    <col min="1025" max="1025" width="23.85546875" customWidth="1"/>
    <col min="1026" max="1026" width="7.42578125" customWidth="1"/>
    <col min="1027" max="1027" width="34.85546875" customWidth="1"/>
    <col min="1028" max="1028" width="11" customWidth="1"/>
    <col min="1029" max="1029" width="23.28515625" customWidth="1"/>
    <col min="1030" max="1030" width="20.42578125" customWidth="1"/>
    <col min="1031" max="1031" width="14.5703125" customWidth="1"/>
    <col min="1032" max="1032" width="49" customWidth="1"/>
    <col min="1281" max="1281" width="23.85546875" customWidth="1"/>
    <col min="1282" max="1282" width="7.42578125" customWidth="1"/>
    <col min="1283" max="1283" width="34.85546875" customWidth="1"/>
    <col min="1284" max="1284" width="11" customWidth="1"/>
    <col min="1285" max="1285" width="23.28515625" customWidth="1"/>
    <col min="1286" max="1286" width="20.42578125" customWidth="1"/>
    <col min="1287" max="1287" width="14.5703125" customWidth="1"/>
    <col min="1288" max="1288" width="49" customWidth="1"/>
    <col min="1537" max="1537" width="23.85546875" customWidth="1"/>
    <col min="1538" max="1538" width="7.42578125" customWidth="1"/>
    <col min="1539" max="1539" width="34.85546875" customWidth="1"/>
    <col min="1540" max="1540" width="11" customWidth="1"/>
    <col min="1541" max="1541" width="23.28515625" customWidth="1"/>
    <col min="1542" max="1542" width="20.42578125" customWidth="1"/>
    <col min="1543" max="1543" width="14.5703125" customWidth="1"/>
    <col min="1544" max="1544" width="49" customWidth="1"/>
    <col min="1793" max="1793" width="23.85546875" customWidth="1"/>
    <col min="1794" max="1794" width="7.42578125" customWidth="1"/>
    <col min="1795" max="1795" width="34.85546875" customWidth="1"/>
    <col min="1796" max="1796" width="11" customWidth="1"/>
    <col min="1797" max="1797" width="23.28515625" customWidth="1"/>
    <col min="1798" max="1798" width="20.42578125" customWidth="1"/>
    <col min="1799" max="1799" width="14.5703125" customWidth="1"/>
    <col min="1800" max="1800" width="49" customWidth="1"/>
    <col min="2049" max="2049" width="23.85546875" customWidth="1"/>
    <col min="2050" max="2050" width="7.42578125" customWidth="1"/>
    <col min="2051" max="2051" width="34.85546875" customWidth="1"/>
    <col min="2052" max="2052" width="11" customWidth="1"/>
    <col min="2053" max="2053" width="23.28515625" customWidth="1"/>
    <col min="2054" max="2054" width="20.42578125" customWidth="1"/>
    <col min="2055" max="2055" width="14.5703125" customWidth="1"/>
    <col min="2056" max="2056" width="49" customWidth="1"/>
    <col min="2305" max="2305" width="23.85546875" customWidth="1"/>
    <col min="2306" max="2306" width="7.42578125" customWidth="1"/>
    <col min="2307" max="2307" width="34.85546875" customWidth="1"/>
    <col min="2308" max="2308" width="11" customWidth="1"/>
    <col min="2309" max="2309" width="23.28515625" customWidth="1"/>
    <col min="2310" max="2310" width="20.42578125" customWidth="1"/>
    <col min="2311" max="2311" width="14.5703125" customWidth="1"/>
    <col min="2312" max="2312" width="49" customWidth="1"/>
    <col min="2561" max="2561" width="23.85546875" customWidth="1"/>
    <col min="2562" max="2562" width="7.42578125" customWidth="1"/>
    <col min="2563" max="2563" width="34.85546875" customWidth="1"/>
    <col min="2564" max="2564" width="11" customWidth="1"/>
    <col min="2565" max="2565" width="23.28515625" customWidth="1"/>
    <col min="2566" max="2566" width="20.42578125" customWidth="1"/>
    <col min="2567" max="2567" width="14.5703125" customWidth="1"/>
    <col min="2568" max="2568" width="49" customWidth="1"/>
    <col min="2817" max="2817" width="23.85546875" customWidth="1"/>
    <col min="2818" max="2818" width="7.42578125" customWidth="1"/>
    <col min="2819" max="2819" width="34.85546875" customWidth="1"/>
    <col min="2820" max="2820" width="11" customWidth="1"/>
    <col min="2821" max="2821" width="23.28515625" customWidth="1"/>
    <col min="2822" max="2822" width="20.42578125" customWidth="1"/>
    <col min="2823" max="2823" width="14.5703125" customWidth="1"/>
    <col min="2824" max="2824" width="49" customWidth="1"/>
    <col min="3073" max="3073" width="23.85546875" customWidth="1"/>
    <col min="3074" max="3074" width="7.42578125" customWidth="1"/>
    <col min="3075" max="3075" width="34.85546875" customWidth="1"/>
    <col min="3076" max="3076" width="11" customWidth="1"/>
    <col min="3077" max="3077" width="23.28515625" customWidth="1"/>
    <col min="3078" max="3078" width="20.42578125" customWidth="1"/>
    <col min="3079" max="3079" width="14.5703125" customWidth="1"/>
    <col min="3080" max="3080" width="49" customWidth="1"/>
    <col min="3329" max="3329" width="23.85546875" customWidth="1"/>
    <col min="3330" max="3330" width="7.42578125" customWidth="1"/>
    <col min="3331" max="3331" width="34.85546875" customWidth="1"/>
    <col min="3332" max="3332" width="11" customWidth="1"/>
    <col min="3333" max="3333" width="23.28515625" customWidth="1"/>
    <col min="3334" max="3334" width="20.42578125" customWidth="1"/>
    <col min="3335" max="3335" width="14.5703125" customWidth="1"/>
    <col min="3336" max="3336" width="49" customWidth="1"/>
    <col min="3585" max="3585" width="23.85546875" customWidth="1"/>
    <col min="3586" max="3586" width="7.42578125" customWidth="1"/>
    <col min="3587" max="3587" width="34.85546875" customWidth="1"/>
    <col min="3588" max="3588" width="11" customWidth="1"/>
    <col min="3589" max="3589" width="23.28515625" customWidth="1"/>
    <col min="3590" max="3590" width="20.42578125" customWidth="1"/>
    <col min="3591" max="3591" width="14.5703125" customWidth="1"/>
    <col min="3592" max="3592" width="49" customWidth="1"/>
    <col min="3841" max="3841" width="23.85546875" customWidth="1"/>
    <col min="3842" max="3842" width="7.42578125" customWidth="1"/>
    <col min="3843" max="3843" width="34.85546875" customWidth="1"/>
    <col min="3844" max="3844" width="11" customWidth="1"/>
    <col min="3845" max="3845" width="23.28515625" customWidth="1"/>
    <col min="3846" max="3846" width="20.42578125" customWidth="1"/>
    <col min="3847" max="3847" width="14.5703125" customWidth="1"/>
    <col min="3848" max="3848" width="49" customWidth="1"/>
    <col min="4097" max="4097" width="23.85546875" customWidth="1"/>
    <col min="4098" max="4098" width="7.42578125" customWidth="1"/>
    <col min="4099" max="4099" width="34.85546875" customWidth="1"/>
    <col min="4100" max="4100" width="11" customWidth="1"/>
    <col min="4101" max="4101" width="23.28515625" customWidth="1"/>
    <col min="4102" max="4102" width="20.42578125" customWidth="1"/>
    <col min="4103" max="4103" width="14.5703125" customWidth="1"/>
    <col min="4104" max="4104" width="49" customWidth="1"/>
    <col min="4353" max="4353" width="23.85546875" customWidth="1"/>
    <col min="4354" max="4354" width="7.42578125" customWidth="1"/>
    <col min="4355" max="4355" width="34.85546875" customWidth="1"/>
    <col min="4356" max="4356" width="11" customWidth="1"/>
    <col min="4357" max="4357" width="23.28515625" customWidth="1"/>
    <col min="4358" max="4358" width="20.42578125" customWidth="1"/>
    <col min="4359" max="4359" width="14.5703125" customWidth="1"/>
    <col min="4360" max="4360" width="49" customWidth="1"/>
    <col min="4609" max="4609" width="23.85546875" customWidth="1"/>
    <col min="4610" max="4610" width="7.42578125" customWidth="1"/>
    <col min="4611" max="4611" width="34.85546875" customWidth="1"/>
    <col min="4612" max="4612" width="11" customWidth="1"/>
    <col min="4613" max="4613" width="23.28515625" customWidth="1"/>
    <col min="4614" max="4614" width="20.42578125" customWidth="1"/>
    <col min="4615" max="4615" width="14.5703125" customWidth="1"/>
    <col min="4616" max="4616" width="49" customWidth="1"/>
    <col min="4865" max="4865" width="23.85546875" customWidth="1"/>
    <col min="4866" max="4866" width="7.42578125" customWidth="1"/>
    <col min="4867" max="4867" width="34.85546875" customWidth="1"/>
    <col min="4868" max="4868" width="11" customWidth="1"/>
    <col min="4869" max="4869" width="23.28515625" customWidth="1"/>
    <col min="4870" max="4870" width="20.42578125" customWidth="1"/>
    <col min="4871" max="4871" width="14.5703125" customWidth="1"/>
    <col min="4872" max="4872" width="49" customWidth="1"/>
    <col min="5121" max="5121" width="23.85546875" customWidth="1"/>
    <col min="5122" max="5122" width="7.42578125" customWidth="1"/>
    <col min="5123" max="5123" width="34.85546875" customWidth="1"/>
    <col min="5124" max="5124" width="11" customWidth="1"/>
    <col min="5125" max="5125" width="23.28515625" customWidth="1"/>
    <col min="5126" max="5126" width="20.42578125" customWidth="1"/>
    <col min="5127" max="5127" width="14.5703125" customWidth="1"/>
    <col min="5128" max="5128" width="49" customWidth="1"/>
    <col min="5377" max="5377" width="23.85546875" customWidth="1"/>
    <col min="5378" max="5378" width="7.42578125" customWidth="1"/>
    <col min="5379" max="5379" width="34.85546875" customWidth="1"/>
    <col min="5380" max="5380" width="11" customWidth="1"/>
    <col min="5381" max="5381" width="23.28515625" customWidth="1"/>
    <col min="5382" max="5382" width="20.42578125" customWidth="1"/>
    <col min="5383" max="5383" width="14.5703125" customWidth="1"/>
    <col min="5384" max="5384" width="49" customWidth="1"/>
    <col min="5633" max="5633" width="23.85546875" customWidth="1"/>
    <col min="5634" max="5634" width="7.42578125" customWidth="1"/>
    <col min="5635" max="5635" width="34.85546875" customWidth="1"/>
    <col min="5636" max="5636" width="11" customWidth="1"/>
    <col min="5637" max="5637" width="23.28515625" customWidth="1"/>
    <col min="5638" max="5638" width="20.42578125" customWidth="1"/>
    <col min="5639" max="5639" width="14.5703125" customWidth="1"/>
    <col min="5640" max="5640" width="49" customWidth="1"/>
    <col min="5889" max="5889" width="23.85546875" customWidth="1"/>
    <col min="5890" max="5890" width="7.42578125" customWidth="1"/>
    <col min="5891" max="5891" width="34.85546875" customWidth="1"/>
    <col min="5892" max="5892" width="11" customWidth="1"/>
    <col min="5893" max="5893" width="23.28515625" customWidth="1"/>
    <col min="5894" max="5894" width="20.42578125" customWidth="1"/>
    <col min="5895" max="5895" width="14.5703125" customWidth="1"/>
    <col min="5896" max="5896" width="49" customWidth="1"/>
    <col min="6145" max="6145" width="23.85546875" customWidth="1"/>
    <col min="6146" max="6146" width="7.42578125" customWidth="1"/>
    <col min="6147" max="6147" width="34.85546875" customWidth="1"/>
    <col min="6148" max="6148" width="11" customWidth="1"/>
    <col min="6149" max="6149" width="23.28515625" customWidth="1"/>
    <col min="6150" max="6150" width="20.42578125" customWidth="1"/>
    <col min="6151" max="6151" width="14.5703125" customWidth="1"/>
    <col min="6152" max="6152" width="49" customWidth="1"/>
    <col min="6401" max="6401" width="23.85546875" customWidth="1"/>
    <col min="6402" max="6402" width="7.42578125" customWidth="1"/>
    <col min="6403" max="6403" width="34.85546875" customWidth="1"/>
    <col min="6404" max="6404" width="11" customWidth="1"/>
    <col min="6405" max="6405" width="23.28515625" customWidth="1"/>
    <col min="6406" max="6406" width="20.42578125" customWidth="1"/>
    <col min="6407" max="6407" width="14.5703125" customWidth="1"/>
    <col min="6408" max="6408" width="49" customWidth="1"/>
    <col min="6657" max="6657" width="23.85546875" customWidth="1"/>
    <col min="6658" max="6658" width="7.42578125" customWidth="1"/>
    <col min="6659" max="6659" width="34.85546875" customWidth="1"/>
    <col min="6660" max="6660" width="11" customWidth="1"/>
    <col min="6661" max="6661" width="23.28515625" customWidth="1"/>
    <col min="6662" max="6662" width="20.42578125" customWidth="1"/>
    <col min="6663" max="6663" width="14.5703125" customWidth="1"/>
    <col min="6664" max="6664" width="49" customWidth="1"/>
    <col min="6913" max="6913" width="23.85546875" customWidth="1"/>
    <col min="6914" max="6914" width="7.42578125" customWidth="1"/>
    <col min="6915" max="6915" width="34.85546875" customWidth="1"/>
    <col min="6916" max="6916" width="11" customWidth="1"/>
    <col min="6917" max="6917" width="23.28515625" customWidth="1"/>
    <col min="6918" max="6918" width="20.42578125" customWidth="1"/>
    <col min="6919" max="6919" width="14.5703125" customWidth="1"/>
    <col min="6920" max="6920" width="49" customWidth="1"/>
    <col min="7169" max="7169" width="23.85546875" customWidth="1"/>
    <col min="7170" max="7170" width="7.42578125" customWidth="1"/>
    <col min="7171" max="7171" width="34.85546875" customWidth="1"/>
    <col min="7172" max="7172" width="11" customWidth="1"/>
    <col min="7173" max="7173" width="23.28515625" customWidth="1"/>
    <col min="7174" max="7174" width="20.42578125" customWidth="1"/>
    <col min="7175" max="7175" width="14.5703125" customWidth="1"/>
    <col min="7176" max="7176" width="49" customWidth="1"/>
    <col min="7425" max="7425" width="23.85546875" customWidth="1"/>
    <col min="7426" max="7426" width="7.42578125" customWidth="1"/>
    <col min="7427" max="7427" width="34.85546875" customWidth="1"/>
    <col min="7428" max="7428" width="11" customWidth="1"/>
    <col min="7429" max="7429" width="23.28515625" customWidth="1"/>
    <col min="7430" max="7430" width="20.42578125" customWidth="1"/>
    <col min="7431" max="7431" width="14.5703125" customWidth="1"/>
    <col min="7432" max="7432" width="49" customWidth="1"/>
    <col min="7681" max="7681" width="23.85546875" customWidth="1"/>
    <col min="7682" max="7682" width="7.42578125" customWidth="1"/>
    <col min="7683" max="7683" width="34.85546875" customWidth="1"/>
    <col min="7684" max="7684" width="11" customWidth="1"/>
    <col min="7685" max="7685" width="23.28515625" customWidth="1"/>
    <col min="7686" max="7686" width="20.42578125" customWidth="1"/>
    <col min="7687" max="7687" width="14.5703125" customWidth="1"/>
    <col min="7688" max="7688" width="49" customWidth="1"/>
    <col min="7937" max="7937" width="23.85546875" customWidth="1"/>
    <col min="7938" max="7938" width="7.42578125" customWidth="1"/>
    <col min="7939" max="7939" width="34.85546875" customWidth="1"/>
    <col min="7940" max="7940" width="11" customWidth="1"/>
    <col min="7941" max="7941" width="23.28515625" customWidth="1"/>
    <col min="7942" max="7942" width="20.42578125" customWidth="1"/>
    <col min="7943" max="7943" width="14.5703125" customWidth="1"/>
    <col min="7944" max="7944" width="49" customWidth="1"/>
    <col min="8193" max="8193" width="23.85546875" customWidth="1"/>
    <col min="8194" max="8194" width="7.42578125" customWidth="1"/>
    <col min="8195" max="8195" width="34.85546875" customWidth="1"/>
    <col min="8196" max="8196" width="11" customWidth="1"/>
    <col min="8197" max="8197" width="23.28515625" customWidth="1"/>
    <col min="8198" max="8198" width="20.42578125" customWidth="1"/>
    <col min="8199" max="8199" width="14.5703125" customWidth="1"/>
    <col min="8200" max="8200" width="49" customWidth="1"/>
    <col min="8449" max="8449" width="23.85546875" customWidth="1"/>
    <col min="8450" max="8450" width="7.42578125" customWidth="1"/>
    <col min="8451" max="8451" width="34.85546875" customWidth="1"/>
    <col min="8452" max="8452" width="11" customWidth="1"/>
    <col min="8453" max="8453" width="23.28515625" customWidth="1"/>
    <col min="8454" max="8454" width="20.42578125" customWidth="1"/>
    <col min="8455" max="8455" width="14.5703125" customWidth="1"/>
    <col min="8456" max="8456" width="49" customWidth="1"/>
    <col min="8705" max="8705" width="23.85546875" customWidth="1"/>
    <col min="8706" max="8706" width="7.42578125" customWidth="1"/>
    <col min="8707" max="8707" width="34.85546875" customWidth="1"/>
    <col min="8708" max="8708" width="11" customWidth="1"/>
    <col min="8709" max="8709" width="23.28515625" customWidth="1"/>
    <col min="8710" max="8710" width="20.42578125" customWidth="1"/>
    <col min="8711" max="8711" width="14.5703125" customWidth="1"/>
    <col min="8712" max="8712" width="49" customWidth="1"/>
    <col min="8961" max="8961" width="23.85546875" customWidth="1"/>
    <col min="8962" max="8962" width="7.42578125" customWidth="1"/>
    <col min="8963" max="8963" width="34.85546875" customWidth="1"/>
    <col min="8964" max="8964" width="11" customWidth="1"/>
    <col min="8965" max="8965" width="23.28515625" customWidth="1"/>
    <col min="8966" max="8966" width="20.42578125" customWidth="1"/>
    <col min="8967" max="8967" width="14.5703125" customWidth="1"/>
    <col min="8968" max="8968" width="49" customWidth="1"/>
    <col min="9217" max="9217" width="23.85546875" customWidth="1"/>
    <col min="9218" max="9218" width="7.42578125" customWidth="1"/>
    <col min="9219" max="9219" width="34.85546875" customWidth="1"/>
    <col min="9220" max="9220" width="11" customWidth="1"/>
    <col min="9221" max="9221" width="23.28515625" customWidth="1"/>
    <col min="9222" max="9222" width="20.42578125" customWidth="1"/>
    <col min="9223" max="9223" width="14.5703125" customWidth="1"/>
    <col min="9224" max="9224" width="49" customWidth="1"/>
    <col min="9473" max="9473" width="23.85546875" customWidth="1"/>
    <col min="9474" max="9474" width="7.42578125" customWidth="1"/>
    <col min="9475" max="9475" width="34.85546875" customWidth="1"/>
    <col min="9476" max="9476" width="11" customWidth="1"/>
    <col min="9477" max="9477" width="23.28515625" customWidth="1"/>
    <col min="9478" max="9478" width="20.42578125" customWidth="1"/>
    <col min="9479" max="9479" width="14.5703125" customWidth="1"/>
    <col min="9480" max="9480" width="49" customWidth="1"/>
    <col min="9729" max="9729" width="23.85546875" customWidth="1"/>
    <col min="9730" max="9730" width="7.42578125" customWidth="1"/>
    <col min="9731" max="9731" width="34.85546875" customWidth="1"/>
    <col min="9732" max="9732" width="11" customWidth="1"/>
    <col min="9733" max="9733" width="23.28515625" customWidth="1"/>
    <col min="9734" max="9734" width="20.42578125" customWidth="1"/>
    <col min="9735" max="9735" width="14.5703125" customWidth="1"/>
    <col min="9736" max="9736" width="49" customWidth="1"/>
    <col min="9985" max="9985" width="23.85546875" customWidth="1"/>
    <col min="9986" max="9986" width="7.42578125" customWidth="1"/>
    <col min="9987" max="9987" width="34.85546875" customWidth="1"/>
    <col min="9988" max="9988" width="11" customWidth="1"/>
    <col min="9989" max="9989" width="23.28515625" customWidth="1"/>
    <col min="9990" max="9990" width="20.42578125" customWidth="1"/>
    <col min="9991" max="9991" width="14.5703125" customWidth="1"/>
    <col min="9992" max="9992" width="49" customWidth="1"/>
    <col min="10241" max="10241" width="23.85546875" customWidth="1"/>
    <col min="10242" max="10242" width="7.42578125" customWidth="1"/>
    <col min="10243" max="10243" width="34.85546875" customWidth="1"/>
    <col min="10244" max="10244" width="11" customWidth="1"/>
    <col min="10245" max="10245" width="23.28515625" customWidth="1"/>
    <col min="10246" max="10246" width="20.42578125" customWidth="1"/>
    <col min="10247" max="10247" width="14.5703125" customWidth="1"/>
    <col min="10248" max="10248" width="49" customWidth="1"/>
    <col min="10497" max="10497" width="23.85546875" customWidth="1"/>
    <col min="10498" max="10498" width="7.42578125" customWidth="1"/>
    <col min="10499" max="10499" width="34.85546875" customWidth="1"/>
    <col min="10500" max="10500" width="11" customWidth="1"/>
    <col min="10501" max="10501" width="23.28515625" customWidth="1"/>
    <col min="10502" max="10502" width="20.42578125" customWidth="1"/>
    <col min="10503" max="10503" width="14.5703125" customWidth="1"/>
    <col min="10504" max="10504" width="49" customWidth="1"/>
    <col min="10753" max="10753" width="23.85546875" customWidth="1"/>
    <col min="10754" max="10754" width="7.42578125" customWidth="1"/>
    <col min="10755" max="10755" width="34.85546875" customWidth="1"/>
    <col min="10756" max="10756" width="11" customWidth="1"/>
    <col min="10757" max="10757" width="23.28515625" customWidth="1"/>
    <col min="10758" max="10758" width="20.42578125" customWidth="1"/>
    <col min="10759" max="10759" width="14.5703125" customWidth="1"/>
    <col min="10760" max="10760" width="49" customWidth="1"/>
    <col min="11009" max="11009" width="23.85546875" customWidth="1"/>
    <col min="11010" max="11010" width="7.42578125" customWidth="1"/>
    <col min="11011" max="11011" width="34.85546875" customWidth="1"/>
    <col min="11012" max="11012" width="11" customWidth="1"/>
    <col min="11013" max="11013" width="23.28515625" customWidth="1"/>
    <col min="11014" max="11014" width="20.42578125" customWidth="1"/>
    <col min="11015" max="11015" width="14.5703125" customWidth="1"/>
    <col min="11016" max="11016" width="49" customWidth="1"/>
    <col min="11265" max="11265" width="23.85546875" customWidth="1"/>
    <col min="11266" max="11266" width="7.42578125" customWidth="1"/>
    <col min="11267" max="11267" width="34.85546875" customWidth="1"/>
    <col min="11268" max="11268" width="11" customWidth="1"/>
    <col min="11269" max="11269" width="23.28515625" customWidth="1"/>
    <col min="11270" max="11270" width="20.42578125" customWidth="1"/>
    <col min="11271" max="11271" width="14.5703125" customWidth="1"/>
    <col min="11272" max="11272" width="49" customWidth="1"/>
    <col min="11521" max="11521" width="23.85546875" customWidth="1"/>
    <col min="11522" max="11522" width="7.42578125" customWidth="1"/>
    <col min="11523" max="11523" width="34.85546875" customWidth="1"/>
    <col min="11524" max="11524" width="11" customWidth="1"/>
    <col min="11525" max="11525" width="23.28515625" customWidth="1"/>
    <col min="11526" max="11526" width="20.42578125" customWidth="1"/>
    <col min="11527" max="11527" width="14.5703125" customWidth="1"/>
    <col min="11528" max="11528" width="49" customWidth="1"/>
    <col min="11777" max="11777" width="23.85546875" customWidth="1"/>
    <col min="11778" max="11778" width="7.42578125" customWidth="1"/>
    <col min="11779" max="11779" width="34.85546875" customWidth="1"/>
    <col min="11780" max="11780" width="11" customWidth="1"/>
    <col min="11781" max="11781" width="23.28515625" customWidth="1"/>
    <col min="11782" max="11782" width="20.42578125" customWidth="1"/>
    <col min="11783" max="11783" width="14.5703125" customWidth="1"/>
    <col min="11784" max="11784" width="49" customWidth="1"/>
    <col min="12033" max="12033" width="23.85546875" customWidth="1"/>
    <col min="12034" max="12034" width="7.42578125" customWidth="1"/>
    <col min="12035" max="12035" width="34.85546875" customWidth="1"/>
    <col min="12036" max="12036" width="11" customWidth="1"/>
    <col min="12037" max="12037" width="23.28515625" customWidth="1"/>
    <col min="12038" max="12038" width="20.42578125" customWidth="1"/>
    <col min="12039" max="12039" width="14.5703125" customWidth="1"/>
    <col min="12040" max="12040" width="49" customWidth="1"/>
    <col min="12289" max="12289" width="23.85546875" customWidth="1"/>
    <col min="12290" max="12290" width="7.42578125" customWidth="1"/>
    <col min="12291" max="12291" width="34.85546875" customWidth="1"/>
    <col min="12292" max="12292" width="11" customWidth="1"/>
    <col min="12293" max="12293" width="23.28515625" customWidth="1"/>
    <col min="12294" max="12294" width="20.42578125" customWidth="1"/>
    <col min="12295" max="12295" width="14.5703125" customWidth="1"/>
    <col min="12296" max="12296" width="49" customWidth="1"/>
    <col min="12545" max="12545" width="23.85546875" customWidth="1"/>
    <col min="12546" max="12546" width="7.42578125" customWidth="1"/>
    <col min="12547" max="12547" width="34.85546875" customWidth="1"/>
    <col min="12548" max="12548" width="11" customWidth="1"/>
    <col min="12549" max="12549" width="23.28515625" customWidth="1"/>
    <col min="12550" max="12550" width="20.42578125" customWidth="1"/>
    <col min="12551" max="12551" width="14.5703125" customWidth="1"/>
    <col min="12552" max="12552" width="49" customWidth="1"/>
    <col min="12801" max="12801" width="23.85546875" customWidth="1"/>
    <col min="12802" max="12802" width="7.42578125" customWidth="1"/>
    <col min="12803" max="12803" width="34.85546875" customWidth="1"/>
    <col min="12804" max="12804" width="11" customWidth="1"/>
    <col min="12805" max="12805" width="23.28515625" customWidth="1"/>
    <col min="12806" max="12806" width="20.42578125" customWidth="1"/>
    <col min="12807" max="12807" width="14.5703125" customWidth="1"/>
    <col min="12808" max="12808" width="49" customWidth="1"/>
    <col min="13057" max="13057" width="23.85546875" customWidth="1"/>
    <col min="13058" max="13058" width="7.42578125" customWidth="1"/>
    <col min="13059" max="13059" width="34.85546875" customWidth="1"/>
    <col min="13060" max="13060" width="11" customWidth="1"/>
    <col min="13061" max="13061" width="23.28515625" customWidth="1"/>
    <col min="13062" max="13062" width="20.42578125" customWidth="1"/>
    <col min="13063" max="13063" width="14.5703125" customWidth="1"/>
    <col min="13064" max="13064" width="49" customWidth="1"/>
    <col min="13313" max="13313" width="23.85546875" customWidth="1"/>
    <col min="13314" max="13314" width="7.42578125" customWidth="1"/>
    <col min="13315" max="13315" width="34.85546875" customWidth="1"/>
    <col min="13316" max="13316" width="11" customWidth="1"/>
    <col min="13317" max="13317" width="23.28515625" customWidth="1"/>
    <col min="13318" max="13318" width="20.42578125" customWidth="1"/>
    <col min="13319" max="13319" width="14.5703125" customWidth="1"/>
    <col min="13320" max="13320" width="49" customWidth="1"/>
    <col min="13569" max="13569" width="23.85546875" customWidth="1"/>
    <col min="13570" max="13570" width="7.42578125" customWidth="1"/>
    <col min="13571" max="13571" width="34.85546875" customWidth="1"/>
    <col min="13572" max="13572" width="11" customWidth="1"/>
    <col min="13573" max="13573" width="23.28515625" customWidth="1"/>
    <col min="13574" max="13574" width="20.42578125" customWidth="1"/>
    <col min="13575" max="13575" width="14.5703125" customWidth="1"/>
    <col min="13576" max="13576" width="49" customWidth="1"/>
    <col min="13825" max="13825" width="23.85546875" customWidth="1"/>
    <col min="13826" max="13826" width="7.42578125" customWidth="1"/>
    <col min="13827" max="13827" width="34.85546875" customWidth="1"/>
    <col min="13828" max="13828" width="11" customWidth="1"/>
    <col min="13829" max="13829" width="23.28515625" customWidth="1"/>
    <col min="13830" max="13830" width="20.42578125" customWidth="1"/>
    <col min="13831" max="13831" width="14.5703125" customWidth="1"/>
    <col min="13832" max="13832" width="49" customWidth="1"/>
    <col min="14081" max="14081" width="23.85546875" customWidth="1"/>
    <col min="14082" max="14082" width="7.42578125" customWidth="1"/>
    <col min="14083" max="14083" width="34.85546875" customWidth="1"/>
    <col min="14084" max="14084" width="11" customWidth="1"/>
    <col min="14085" max="14085" width="23.28515625" customWidth="1"/>
    <col min="14086" max="14086" width="20.42578125" customWidth="1"/>
    <col min="14087" max="14087" width="14.5703125" customWidth="1"/>
    <col min="14088" max="14088" width="49" customWidth="1"/>
    <col min="14337" max="14337" width="23.85546875" customWidth="1"/>
    <col min="14338" max="14338" width="7.42578125" customWidth="1"/>
    <col min="14339" max="14339" width="34.85546875" customWidth="1"/>
    <col min="14340" max="14340" width="11" customWidth="1"/>
    <col min="14341" max="14341" width="23.28515625" customWidth="1"/>
    <col min="14342" max="14342" width="20.42578125" customWidth="1"/>
    <col min="14343" max="14343" width="14.5703125" customWidth="1"/>
    <col min="14344" max="14344" width="49" customWidth="1"/>
    <col min="14593" max="14593" width="23.85546875" customWidth="1"/>
    <col min="14594" max="14594" width="7.42578125" customWidth="1"/>
    <col min="14595" max="14595" width="34.85546875" customWidth="1"/>
    <col min="14596" max="14596" width="11" customWidth="1"/>
    <col min="14597" max="14597" width="23.28515625" customWidth="1"/>
    <col min="14598" max="14598" width="20.42578125" customWidth="1"/>
    <col min="14599" max="14599" width="14.5703125" customWidth="1"/>
    <col min="14600" max="14600" width="49" customWidth="1"/>
    <col min="14849" max="14849" width="23.85546875" customWidth="1"/>
    <col min="14850" max="14850" width="7.42578125" customWidth="1"/>
    <col min="14851" max="14851" width="34.85546875" customWidth="1"/>
    <col min="14852" max="14852" width="11" customWidth="1"/>
    <col min="14853" max="14853" width="23.28515625" customWidth="1"/>
    <col min="14854" max="14854" width="20.42578125" customWidth="1"/>
    <col min="14855" max="14855" width="14.5703125" customWidth="1"/>
    <col min="14856" max="14856" width="49" customWidth="1"/>
    <col min="15105" max="15105" width="23.85546875" customWidth="1"/>
    <col min="15106" max="15106" width="7.42578125" customWidth="1"/>
    <col min="15107" max="15107" width="34.85546875" customWidth="1"/>
    <col min="15108" max="15108" width="11" customWidth="1"/>
    <col min="15109" max="15109" width="23.28515625" customWidth="1"/>
    <col min="15110" max="15110" width="20.42578125" customWidth="1"/>
    <col min="15111" max="15111" width="14.5703125" customWidth="1"/>
    <col min="15112" max="15112" width="49" customWidth="1"/>
    <col min="15361" max="15361" width="23.85546875" customWidth="1"/>
    <col min="15362" max="15362" width="7.42578125" customWidth="1"/>
    <col min="15363" max="15363" width="34.85546875" customWidth="1"/>
    <col min="15364" max="15364" width="11" customWidth="1"/>
    <col min="15365" max="15365" width="23.28515625" customWidth="1"/>
    <col min="15366" max="15366" width="20.42578125" customWidth="1"/>
    <col min="15367" max="15367" width="14.5703125" customWidth="1"/>
    <col min="15368" max="15368" width="49" customWidth="1"/>
    <col min="15617" max="15617" width="23.85546875" customWidth="1"/>
    <col min="15618" max="15618" width="7.42578125" customWidth="1"/>
    <col min="15619" max="15619" width="34.85546875" customWidth="1"/>
    <col min="15620" max="15620" width="11" customWidth="1"/>
    <col min="15621" max="15621" width="23.28515625" customWidth="1"/>
    <col min="15622" max="15622" width="20.42578125" customWidth="1"/>
    <col min="15623" max="15623" width="14.5703125" customWidth="1"/>
    <col min="15624" max="15624" width="49" customWidth="1"/>
    <col min="15873" max="15873" width="23.85546875" customWidth="1"/>
    <col min="15874" max="15874" width="7.42578125" customWidth="1"/>
    <col min="15875" max="15875" width="34.85546875" customWidth="1"/>
    <col min="15876" max="15876" width="11" customWidth="1"/>
    <col min="15877" max="15877" width="23.28515625" customWidth="1"/>
    <col min="15878" max="15878" width="20.42578125" customWidth="1"/>
    <col min="15879" max="15879" width="14.5703125" customWidth="1"/>
    <col min="15880" max="15880" width="49" customWidth="1"/>
    <col min="16129" max="16129" width="23.85546875" customWidth="1"/>
    <col min="16130" max="16130" width="7.42578125" customWidth="1"/>
    <col min="16131" max="16131" width="34.85546875" customWidth="1"/>
    <col min="16132" max="16132" width="11" customWidth="1"/>
    <col min="16133" max="16133" width="23.28515625" customWidth="1"/>
    <col min="16134" max="16134" width="20.42578125" customWidth="1"/>
    <col min="16135" max="16135" width="14.5703125" customWidth="1"/>
    <col min="16136" max="16136" width="49" customWidth="1"/>
  </cols>
  <sheetData>
    <row r="1" spans="1:8" ht="15.75" x14ac:dyDescent="0.25">
      <c r="A1" s="163" t="s">
        <v>352</v>
      </c>
      <c r="B1" s="164"/>
      <c r="C1" s="657" t="s">
        <v>548</v>
      </c>
      <c r="D1" s="657"/>
      <c r="E1" s="657"/>
      <c r="F1" s="657"/>
      <c r="G1" s="657"/>
      <c r="H1" s="165"/>
    </row>
    <row r="2" spans="1:8" x14ac:dyDescent="0.25">
      <c r="A2" s="163"/>
      <c r="B2" s="658" t="s">
        <v>353</v>
      </c>
      <c r="C2" s="658"/>
      <c r="D2" s="658"/>
      <c r="E2" s="166">
        <f>'B divis budget'!B15</f>
        <v>13863.14</v>
      </c>
      <c r="F2" s="167" t="s">
        <v>354</v>
      </c>
      <c r="G2" s="168"/>
      <c r="H2" s="169"/>
    </row>
    <row r="3" spans="1:8" x14ac:dyDescent="0.25">
      <c r="A3" s="163"/>
      <c r="B3" s="544"/>
      <c r="C3" s="544"/>
      <c r="D3" s="544" t="s">
        <v>585</v>
      </c>
      <c r="E3" s="170">
        <f>+E2*17%</f>
        <v>2356.7338</v>
      </c>
      <c r="F3" s="659"/>
      <c r="G3" s="659"/>
      <c r="H3" s="169"/>
    </row>
    <row r="4" spans="1:8" x14ac:dyDescent="0.25">
      <c r="A4" s="163"/>
      <c r="B4" s="544"/>
      <c r="C4" s="544"/>
      <c r="D4" s="544"/>
      <c r="E4" s="170">
        <f>E2-E3</f>
        <v>11506.406199999999</v>
      </c>
      <c r="F4" s="171"/>
      <c r="G4" s="168"/>
      <c r="H4" s="169"/>
    </row>
    <row r="5" spans="1:8" x14ac:dyDescent="0.25">
      <c r="A5" s="163"/>
      <c r="B5" s="544"/>
      <c r="C5" s="544"/>
      <c r="D5" s="544"/>
      <c r="E5" s="545" t="s">
        <v>355</v>
      </c>
      <c r="F5" s="172"/>
      <c r="G5" s="173" t="s">
        <v>356</v>
      </c>
      <c r="H5" s="169"/>
    </row>
    <row r="6" spans="1:8" x14ac:dyDescent="0.25">
      <c r="A6" s="163"/>
      <c r="B6" s="544"/>
      <c r="C6" s="544"/>
      <c r="D6" s="544"/>
      <c r="E6" s="174">
        <f>E4*25%</f>
        <v>2876.6015499999999</v>
      </c>
      <c r="F6" s="165"/>
      <c r="G6" s="166">
        <f>E4*75%</f>
        <v>8629.80465</v>
      </c>
      <c r="H6" s="169"/>
    </row>
    <row r="7" spans="1:8" x14ac:dyDescent="0.25">
      <c r="A7" s="163"/>
      <c r="B7" s="544"/>
      <c r="C7" s="544"/>
      <c r="D7" s="544"/>
      <c r="E7" s="174"/>
      <c r="F7" s="165"/>
      <c r="G7" s="166"/>
      <c r="H7" s="169"/>
    </row>
    <row r="8" spans="1:8" x14ac:dyDescent="0.25">
      <c r="A8" s="175" t="s">
        <v>357</v>
      </c>
      <c r="B8" s="175">
        <v>60</v>
      </c>
      <c r="C8" s="179" t="s">
        <v>534</v>
      </c>
      <c r="D8" s="176">
        <v>14.5</v>
      </c>
      <c r="E8" s="176">
        <f>B8*D8</f>
        <v>870</v>
      </c>
      <c r="F8" s="177" t="s">
        <v>358</v>
      </c>
      <c r="G8" s="178" t="s">
        <v>12</v>
      </c>
      <c r="H8" s="164"/>
    </row>
    <row r="9" spans="1:8" x14ac:dyDescent="0.25">
      <c r="A9" s="179" t="s">
        <v>359</v>
      </c>
      <c r="B9" s="179">
        <v>192</v>
      </c>
      <c r="C9" s="179" t="s">
        <v>535</v>
      </c>
      <c r="D9" s="180">
        <v>12.5</v>
      </c>
      <c r="E9" s="180">
        <f>B9*D9</f>
        <v>2400</v>
      </c>
      <c r="F9" s="181" t="s">
        <v>358</v>
      </c>
      <c r="G9" s="651"/>
      <c r="H9" s="651"/>
    </row>
    <row r="10" spans="1:8" x14ac:dyDescent="0.25">
      <c r="A10" s="331"/>
      <c r="B10" s="331"/>
      <c r="C10" s="331"/>
      <c r="D10" s="331"/>
      <c r="E10" s="182"/>
      <c r="F10" s="331"/>
      <c r="G10" s="168"/>
      <c r="H10" s="183"/>
    </row>
    <row r="11" spans="1:8" x14ac:dyDescent="0.25">
      <c r="A11" s="184"/>
      <c r="B11" s="185"/>
      <c r="C11" s="185"/>
      <c r="D11" s="185"/>
      <c r="E11" s="185"/>
      <c r="F11" s="185"/>
      <c r="G11" s="185"/>
      <c r="H11" s="186"/>
    </row>
    <row r="12" spans="1:8" ht="15" customHeight="1" x14ac:dyDescent="0.25">
      <c r="A12" s="546" t="s">
        <v>360</v>
      </c>
      <c r="B12" s="187"/>
      <c r="C12" s="188"/>
      <c r="D12" s="189"/>
      <c r="E12" s="189">
        <f>E8</f>
        <v>870</v>
      </c>
      <c r="F12" s="506">
        <f>E12+G12</f>
        <v>3270</v>
      </c>
      <c r="G12" s="189">
        <f>E9</f>
        <v>2400</v>
      </c>
      <c r="H12" s="190"/>
    </row>
    <row r="13" spans="1:8" ht="13.5" customHeight="1" x14ac:dyDescent="0.25">
      <c r="A13" s="546"/>
      <c r="B13" s="187"/>
      <c r="C13" s="191" t="s">
        <v>361</v>
      </c>
      <c r="D13" s="192"/>
      <c r="E13" s="193">
        <f>E6-E12</f>
        <v>2006.6015499999999</v>
      </c>
      <c r="F13" s="505">
        <f>G13+E13</f>
        <v>8236.4061999999994</v>
      </c>
      <c r="G13" s="193">
        <f>G6-G12</f>
        <v>6229.80465</v>
      </c>
      <c r="H13" s="190"/>
    </row>
    <row r="14" spans="1:8" ht="15" customHeight="1" x14ac:dyDescent="0.25">
      <c r="A14" s="163"/>
      <c r="B14" s="195"/>
      <c r="C14" s="195"/>
      <c r="D14" s="189"/>
      <c r="E14" s="189"/>
      <c r="F14" s="506">
        <f>SUM(F12:F13)</f>
        <v>11506.406199999999</v>
      </c>
      <c r="G14" s="189"/>
      <c r="H14" s="196"/>
    </row>
    <row r="15" spans="1:8" ht="28.5" customHeight="1" x14ac:dyDescent="0.25">
      <c r="A15" s="660" t="s">
        <v>362</v>
      </c>
      <c r="B15" s="660"/>
      <c r="C15" s="660"/>
      <c r="D15" s="660"/>
      <c r="H15" s="196"/>
    </row>
    <row r="16" spans="1:8" ht="69.75" customHeight="1" x14ac:dyDescent="0.25">
      <c r="A16" s="656" t="s">
        <v>363</v>
      </c>
      <c r="B16" s="656"/>
      <c r="C16" s="656"/>
      <c r="D16" s="656"/>
      <c r="E16" s="656"/>
      <c r="F16" s="656"/>
      <c r="G16" s="176">
        <v>3000</v>
      </c>
      <c r="H16" s="197"/>
    </row>
    <row r="17" spans="1:8" ht="13.5" customHeight="1" x14ac:dyDescent="0.25">
      <c r="A17" s="194" t="s">
        <v>364</v>
      </c>
      <c r="B17" s="543"/>
      <c r="C17" s="543"/>
      <c r="D17" s="543"/>
      <c r="E17" s="543"/>
      <c r="F17" s="543"/>
      <c r="G17" s="176"/>
      <c r="H17" s="197"/>
    </row>
    <row r="18" spans="1:8" s="194" customFormat="1" ht="13.5" customHeight="1" x14ac:dyDescent="0.2"/>
    <row r="19" spans="1:8" ht="12.75" customHeight="1" x14ac:dyDescent="0.25">
      <c r="A19" s="342" t="s">
        <v>365</v>
      </c>
      <c r="B19" s="198"/>
      <c r="C19" s="198"/>
      <c r="D19" s="198"/>
      <c r="E19" s="485"/>
      <c r="F19" s="188"/>
      <c r="G19" s="176"/>
      <c r="H19" s="197"/>
    </row>
    <row r="20" spans="1:8" ht="29.25" customHeight="1" x14ac:dyDescent="0.25">
      <c r="A20" s="649" t="s">
        <v>366</v>
      </c>
      <c r="B20" s="649"/>
      <c r="C20" s="649"/>
      <c r="D20" s="649"/>
      <c r="E20" s="649"/>
      <c r="F20" s="188"/>
      <c r="G20" s="176">
        <v>300</v>
      </c>
      <c r="H20" s="196"/>
    </row>
    <row r="21" spans="1:8" ht="15" customHeight="1" x14ac:dyDescent="0.25">
      <c r="A21" s="200" t="s">
        <v>587</v>
      </c>
      <c r="B21" s="547"/>
      <c r="C21" s="547"/>
      <c r="D21" s="547"/>
      <c r="E21" s="547"/>
      <c r="F21" s="188"/>
      <c r="G21" s="176"/>
      <c r="H21" s="196"/>
    </row>
    <row r="22" spans="1:8" ht="12.75" customHeight="1" x14ac:dyDescent="0.25">
      <c r="A22" s="188" t="s">
        <v>367</v>
      </c>
      <c r="B22" s="547"/>
      <c r="C22" s="547"/>
      <c r="D22" s="188" t="s">
        <v>368</v>
      </c>
      <c r="E22" s="547"/>
      <c r="F22" s="188"/>
      <c r="G22" s="176"/>
      <c r="H22" s="196"/>
    </row>
    <row r="23" spans="1:8" x14ac:dyDescent="0.25">
      <c r="A23" s="194"/>
      <c r="B23" s="194"/>
      <c r="C23" s="194"/>
      <c r="D23" s="194"/>
      <c r="E23" s="194"/>
      <c r="F23" s="194"/>
      <c r="H23" s="196"/>
    </row>
    <row r="24" spans="1:8" ht="13.5" customHeight="1" x14ac:dyDescent="0.25">
      <c r="A24" s="202" t="s">
        <v>369</v>
      </c>
      <c r="B24" s="202"/>
      <c r="C24" s="188"/>
      <c r="D24" s="189"/>
      <c r="E24" s="164"/>
      <c r="F24" s="188"/>
      <c r="G24" s="176"/>
      <c r="H24" s="196"/>
    </row>
    <row r="25" spans="1:8" ht="30.75" customHeight="1" x14ac:dyDescent="0.25">
      <c r="A25" s="652" t="s">
        <v>370</v>
      </c>
      <c r="B25" s="652"/>
      <c r="C25" s="652"/>
      <c r="D25" s="652"/>
      <c r="E25" s="652"/>
      <c r="F25" s="199"/>
      <c r="G25" s="164"/>
      <c r="H25" s="190"/>
    </row>
    <row r="26" spans="1:8" ht="12.75" customHeight="1" x14ac:dyDescent="0.25">
      <c r="A26" s="200" t="s">
        <v>586</v>
      </c>
      <c r="B26" s="200"/>
      <c r="C26" s="331"/>
      <c r="D26" s="188"/>
      <c r="E26" s="331"/>
      <c r="F26" s="331"/>
      <c r="G26" s="331"/>
      <c r="H26" s="201"/>
    </row>
    <row r="27" spans="1:8" ht="12.75" customHeight="1" x14ac:dyDescent="0.25">
      <c r="A27" s="188" t="s">
        <v>367</v>
      </c>
      <c r="B27" s="200"/>
      <c r="C27" s="188"/>
      <c r="D27" s="188" t="s">
        <v>368</v>
      </c>
      <c r="E27" s="164"/>
      <c r="F27" s="164"/>
      <c r="G27" s="189">
        <v>800</v>
      </c>
      <c r="H27" s="201"/>
    </row>
    <row r="28" spans="1:8" ht="12.75" customHeight="1" x14ac:dyDescent="0.25">
      <c r="A28" s="188"/>
      <c r="B28" s="200"/>
      <c r="C28" s="188"/>
      <c r="D28" s="188"/>
      <c r="E28" s="164"/>
      <c r="F28" s="164"/>
      <c r="G28" s="189"/>
      <c r="H28" s="201"/>
    </row>
    <row r="29" spans="1:8" ht="12.75" customHeight="1" x14ac:dyDescent="0.25">
      <c r="A29" s="202" t="s">
        <v>371</v>
      </c>
      <c r="B29" s="188"/>
      <c r="C29" s="188"/>
      <c r="D29" s="189"/>
      <c r="E29" s="164"/>
      <c r="F29" s="188"/>
      <c r="G29" s="189"/>
      <c r="H29" s="203"/>
    </row>
    <row r="30" spans="1:8" ht="27" customHeight="1" x14ac:dyDescent="0.25">
      <c r="A30" s="652" t="s">
        <v>372</v>
      </c>
      <c r="B30" s="652"/>
      <c r="C30" s="652"/>
      <c r="D30" s="652"/>
      <c r="E30" s="652"/>
      <c r="F30" s="199"/>
      <c r="G30" s="176"/>
      <c r="H30" s="204"/>
    </row>
    <row r="31" spans="1:8" ht="13.5" customHeight="1" x14ac:dyDescent="0.25">
      <c r="A31" s="200" t="s">
        <v>373</v>
      </c>
      <c r="B31" s="200"/>
      <c r="C31" s="331"/>
      <c r="D31" s="188"/>
      <c r="E31" s="331"/>
      <c r="F31" s="485"/>
      <c r="G31" s="189">
        <v>627.88</v>
      </c>
      <c r="H31" s="203"/>
    </row>
    <row r="32" spans="1:8" ht="13.5" customHeight="1" x14ac:dyDescent="0.25">
      <c r="A32" s="188"/>
      <c r="B32" s="200"/>
      <c r="C32" s="188"/>
      <c r="D32" s="188" t="s">
        <v>368</v>
      </c>
      <c r="E32" s="188"/>
      <c r="F32" s="485"/>
      <c r="H32" s="203"/>
    </row>
    <row r="33" spans="1:8" x14ac:dyDescent="0.25">
      <c r="A33" s="165" t="s">
        <v>537</v>
      </c>
      <c r="B33" s="175"/>
      <c r="C33" s="175"/>
      <c r="D33" s="164"/>
      <c r="E33" s="164"/>
      <c r="F33" s="164"/>
      <c r="G33" s="189">
        <v>1100</v>
      </c>
      <c r="H33" s="203"/>
    </row>
    <row r="36" spans="1:8" ht="15" customHeight="1" x14ac:dyDescent="0.25">
      <c r="A36" s="164"/>
      <c r="B36" s="164"/>
      <c r="C36" s="200"/>
      <c r="D36" s="200"/>
      <c r="E36" s="200"/>
      <c r="F36" s="205" t="s">
        <v>374</v>
      </c>
      <c r="G36" s="206">
        <f>G13-G16-G20-G27-G31-G33</f>
        <v>401.92464999999993</v>
      </c>
      <c r="H36" s="203"/>
    </row>
    <row r="37" spans="1:8" ht="15" customHeight="1" x14ac:dyDescent="0.25">
      <c r="A37" s="207"/>
      <c r="B37" s="185"/>
      <c r="C37" s="208"/>
      <c r="D37" s="209"/>
      <c r="E37" s="210"/>
      <c r="F37" s="208"/>
      <c r="G37" s="209"/>
      <c r="H37" s="211"/>
    </row>
    <row r="38" spans="1:8" ht="39" customHeight="1" x14ac:dyDescent="0.25">
      <c r="A38" s="212"/>
      <c r="B38" s="173"/>
      <c r="C38" s="175"/>
      <c r="D38" s="176"/>
      <c r="E38" s="176"/>
      <c r="F38" s="655" t="s">
        <v>375</v>
      </c>
      <c r="G38" s="655"/>
      <c r="H38" s="213"/>
    </row>
    <row r="39" spans="1:8" x14ac:dyDescent="0.25">
      <c r="A39" s="163" t="s">
        <v>376</v>
      </c>
      <c r="B39" s="188"/>
      <c r="C39" s="188"/>
      <c r="D39" s="189"/>
      <c r="E39" s="343">
        <f>E13-E45-E46</f>
        <v>1806.6015499999999</v>
      </c>
      <c r="G39" s="586"/>
      <c r="H39" s="190"/>
    </row>
    <row r="40" spans="1:8" x14ac:dyDescent="0.25">
      <c r="A40" s="188" t="s">
        <v>377</v>
      </c>
      <c r="B40" s="188"/>
      <c r="C40" s="188"/>
      <c r="D40" s="189"/>
      <c r="F40" s="586"/>
      <c r="G40" s="586"/>
      <c r="H40" s="190"/>
    </row>
    <row r="41" spans="1:8" x14ac:dyDescent="0.25">
      <c r="A41" s="188" t="s">
        <v>538</v>
      </c>
      <c r="B41" s="188"/>
      <c r="C41" s="188"/>
      <c r="D41" s="189"/>
      <c r="E41" s="189">
        <f>E39*30%</f>
        <v>541.98046499999998</v>
      </c>
      <c r="F41" s="586"/>
      <c r="G41" s="586"/>
      <c r="H41" s="190"/>
    </row>
    <row r="42" spans="1:8" ht="19.149999999999999" customHeight="1" x14ac:dyDescent="0.25">
      <c r="A42" s="188" t="s">
        <v>378</v>
      </c>
      <c r="B42" s="188"/>
      <c r="C42" s="188"/>
      <c r="D42" s="189"/>
      <c r="E42" s="189">
        <f>E39*40%</f>
        <v>722.64062000000001</v>
      </c>
      <c r="F42" s="586"/>
      <c r="G42" s="586"/>
      <c r="H42" s="190"/>
    </row>
    <row r="43" spans="1:8" ht="19.149999999999999" customHeight="1" x14ac:dyDescent="0.25">
      <c r="A43" s="188" t="s">
        <v>539</v>
      </c>
      <c r="B43" s="188"/>
      <c r="C43" s="188"/>
      <c r="D43" s="189"/>
      <c r="E43" s="189">
        <f>E39*30%</f>
        <v>541.98046499999998</v>
      </c>
      <c r="F43" s="608"/>
      <c r="G43" s="586"/>
      <c r="H43" s="190"/>
    </row>
    <row r="44" spans="1:8" ht="27" customHeight="1" x14ac:dyDescent="0.25">
      <c r="A44" s="587" t="s">
        <v>379</v>
      </c>
      <c r="B44" s="587"/>
      <c r="C44" s="587"/>
      <c r="D44" s="587"/>
      <c r="E44" s="587"/>
      <c r="F44" s="586"/>
      <c r="G44" s="586"/>
      <c r="H44" s="190"/>
    </row>
    <row r="45" spans="1:8" ht="27.75" customHeight="1" x14ac:dyDescent="0.25">
      <c r="A45" s="583" t="s">
        <v>536</v>
      </c>
      <c r="B45" s="583"/>
      <c r="C45" s="583"/>
      <c r="D45" s="587"/>
      <c r="E45" s="343">
        <v>100</v>
      </c>
      <c r="F45" s="586"/>
      <c r="G45" s="586"/>
      <c r="H45" s="190"/>
    </row>
    <row r="46" spans="1:8" ht="36" customHeight="1" x14ac:dyDescent="0.25">
      <c r="A46" s="583" t="s">
        <v>371</v>
      </c>
      <c r="B46" s="583"/>
      <c r="C46" s="583"/>
      <c r="D46" s="587"/>
      <c r="E46" s="343">
        <v>100</v>
      </c>
      <c r="F46" s="586"/>
      <c r="G46" s="586"/>
      <c r="H46" s="190"/>
    </row>
    <row r="47" spans="1:8" ht="32.25" customHeight="1" x14ac:dyDescent="0.25">
      <c r="A47" s="652" t="s">
        <v>372</v>
      </c>
      <c r="B47" s="652"/>
      <c r="C47" s="652"/>
      <c r="D47" s="652"/>
      <c r="F47" s="607">
        <f>SUM(E41:E46)</f>
        <v>2006.6015499999999</v>
      </c>
      <c r="G47" s="677" t="s">
        <v>37</v>
      </c>
      <c r="H47" s="190"/>
    </row>
    <row r="48" spans="1:8" ht="39" customHeight="1" x14ac:dyDescent="0.25">
      <c r="A48" s="653" t="s">
        <v>380</v>
      </c>
      <c r="B48" s="653"/>
      <c r="C48" s="653"/>
      <c r="D48" s="653"/>
      <c r="E48" s="214"/>
      <c r="F48" s="586"/>
      <c r="G48" s="586"/>
      <c r="H48" s="190"/>
    </row>
    <row r="49" spans="1:8" x14ac:dyDescent="0.25">
      <c r="A49" s="201"/>
      <c r="B49" s="201"/>
      <c r="C49" s="201"/>
      <c r="D49" s="205" t="s">
        <v>374</v>
      </c>
      <c r="E49" s="206">
        <f>E13-E41-E42-E43-E45-E46</f>
        <v>-2.2737367544323206E-13</v>
      </c>
      <c r="F49" s="201"/>
      <c r="G49" s="201"/>
      <c r="H49" s="201"/>
    </row>
    <row r="50" spans="1:8" ht="15" customHeight="1" x14ac:dyDescent="0.25">
      <c r="A50" s="215"/>
      <c r="B50" s="216"/>
      <c r="C50" s="216"/>
      <c r="D50" s="216"/>
      <c r="E50" s="216"/>
      <c r="F50" s="216"/>
      <c r="G50" s="216"/>
      <c r="H50" s="217"/>
    </row>
    <row r="51" spans="1:8" x14ac:dyDescent="0.25">
      <c r="A51" s="218"/>
      <c r="B51" s="218"/>
      <c r="C51" s="201"/>
      <c r="D51" s="214"/>
      <c r="E51" s="214"/>
      <c r="F51" s="201"/>
      <c r="G51" s="201"/>
      <c r="H51" s="201"/>
    </row>
    <row r="52" spans="1:8" ht="45.75" customHeight="1" x14ac:dyDescent="0.25">
      <c r="A52" s="584" t="s">
        <v>381</v>
      </c>
      <c r="B52" s="584"/>
      <c r="C52" s="584"/>
      <c r="D52" s="654" t="s">
        <v>382</v>
      </c>
      <c r="E52" s="654"/>
      <c r="F52" s="585"/>
      <c r="G52" s="585"/>
      <c r="H52" s="201"/>
    </row>
    <row r="53" spans="1:8" x14ac:dyDescent="0.25">
      <c r="A53" s="201" t="s">
        <v>540</v>
      </c>
      <c r="B53" s="201"/>
      <c r="C53" s="201"/>
      <c r="D53" s="219"/>
      <c r="E53" s="220"/>
      <c r="F53" s="190"/>
      <c r="G53" s="190"/>
      <c r="H53" s="201"/>
    </row>
    <row r="54" spans="1:8" x14ac:dyDescent="0.25">
      <c r="A54" s="201" t="s">
        <v>383</v>
      </c>
      <c r="B54" s="201"/>
      <c r="C54" s="201"/>
      <c r="D54" s="219"/>
      <c r="E54" s="221"/>
      <c r="F54" s="222"/>
      <c r="G54" s="223"/>
      <c r="H54" s="201"/>
    </row>
    <row r="55" spans="1:8" x14ac:dyDescent="0.25">
      <c r="A55" s="201" t="s">
        <v>384</v>
      </c>
      <c r="B55" s="201"/>
      <c r="C55" s="201"/>
      <c r="D55" s="219"/>
      <c r="E55" s="190"/>
      <c r="F55" s="190"/>
      <c r="G55" s="190"/>
      <c r="H55" s="190"/>
    </row>
    <row r="56" spans="1:8" x14ac:dyDescent="0.25">
      <c r="A56" s="190"/>
      <c r="B56" s="190"/>
      <c r="C56" s="190"/>
      <c r="D56" s="190"/>
      <c r="E56" s="190"/>
      <c r="F56" s="190"/>
      <c r="G56" s="190"/>
      <c r="H56" s="190"/>
    </row>
    <row r="60" spans="1:8" x14ac:dyDescent="0.25">
      <c r="A60" s="163"/>
      <c r="B60" s="164"/>
      <c r="C60" s="650"/>
      <c r="D60" s="650"/>
      <c r="E60" s="650"/>
      <c r="F60" s="650"/>
      <c r="G60" s="650"/>
      <c r="H60" s="165"/>
    </row>
    <row r="61" spans="1:8" x14ac:dyDescent="0.25">
      <c r="A61" s="331"/>
      <c r="B61" s="331"/>
      <c r="C61" s="544"/>
      <c r="D61" s="331"/>
      <c r="E61" s="331"/>
      <c r="F61" s="167"/>
      <c r="G61" s="168"/>
      <c r="H61" s="169"/>
    </row>
    <row r="62" spans="1:8" x14ac:dyDescent="0.25">
      <c r="A62" s="212"/>
      <c r="B62" s="166"/>
      <c r="C62" s="331"/>
      <c r="D62" s="331"/>
      <c r="E62" s="331"/>
      <c r="F62" s="331"/>
      <c r="G62" s="178"/>
      <c r="H62" s="164"/>
    </row>
    <row r="63" spans="1:8" x14ac:dyDescent="0.25">
      <c r="A63" s="331"/>
      <c r="B63" s="331"/>
      <c r="C63" s="331"/>
      <c r="D63" s="331"/>
      <c r="E63" s="172"/>
      <c r="F63" s="331"/>
      <c r="G63" s="651"/>
      <c r="H63" s="651"/>
    </row>
    <row r="64" spans="1:8" x14ac:dyDescent="0.25">
      <c r="A64" s="212"/>
      <c r="B64" s="174"/>
      <c r="C64" s="331"/>
      <c r="D64" s="331"/>
      <c r="E64" s="165"/>
      <c r="F64" s="331"/>
      <c r="G64" s="175"/>
      <c r="H64" s="175"/>
    </row>
    <row r="65" spans="1:8" x14ac:dyDescent="0.25">
      <c r="A65" s="212"/>
      <c r="B65" s="166"/>
      <c r="C65" s="175"/>
      <c r="D65" s="176"/>
      <c r="E65" s="331"/>
      <c r="F65" s="331"/>
      <c r="G65" s="331"/>
      <c r="H65" s="224"/>
    </row>
    <row r="66" spans="1:8" x14ac:dyDescent="0.25">
      <c r="A66" s="331"/>
      <c r="B66" s="331"/>
      <c r="C66" s="331"/>
      <c r="D66" s="331"/>
      <c r="E66" s="331"/>
      <c r="F66" s="331"/>
      <c r="G66" s="331"/>
      <c r="H66" s="177"/>
    </row>
    <row r="67" spans="1:8" x14ac:dyDescent="0.25">
      <c r="A67" s="175"/>
      <c r="B67" s="175"/>
      <c r="C67" s="175"/>
      <c r="D67" s="176"/>
      <c r="E67" s="176"/>
      <c r="F67" s="177"/>
      <c r="G67" s="331"/>
      <c r="H67" s="331"/>
    </row>
    <row r="68" spans="1:8" x14ac:dyDescent="0.25">
      <c r="A68" s="225"/>
      <c r="B68" s="225"/>
      <c r="C68" s="225"/>
      <c r="D68" s="180"/>
      <c r="E68" s="180"/>
      <c r="F68" s="181"/>
      <c r="G68" s="331"/>
      <c r="H68" s="331"/>
    </row>
  </sheetData>
  <mergeCells count="15">
    <mergeCell ref="A16:F16"/>
    <mergeCell ref="C1:G1"/>
    <mergeCell ref="B2:D2"/>
    <mergeCell ref="F3:G3"/>
    <mergeCell ref="G9:H9"/>
    <mergeCell ref="A15:D15"/>
    <mergeCell ref="A20:E20"/>
    <mergeCell ref="C60:G60"/>
    <mergeCell ref="G63:H63"/>
    <mergeCell ref="A25:E25"/>
    <mergeCell ref="A30:E30"/>
    <mergeCell ref="A47:D47"/>
    <mergeCell ref="A48:D48"/>
    <mergeCell ref="D52:E52"/>
    <mergeCell ref="F38:G38"/>
  </mergeCells>
  <pageMargins left="0.51181102362204722" right="0.51181102362204722" top="0.15748031496062992" bottom="0" header="0.31496062992125984" footer="0.31496062992125984"/>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9"/>
  <sheetViews>
    <sheetView topLeftCell="A5" zoomScaleNormal="100" workbookViewId="0">
      <selection activeCell="N14" sqref="N14"/>
    </sheetView>
  </sheetViews>
  <sheetFormatPr defaultColWidth="9.140625" defaultRowHeight="15" x14ac:dyDescent="0.2"/>
  <cols>
    <col min="1" max="2" width="9.5703125" style="66" bestFit="1" customWidth="1"/>
    <col min="3" max="3" width="10.85546875" style="66" customWidth="1"/>
    <col min="4" max="11" width="9.140625" style="66"/>
    <col min="12" max="12" width="13.140625" style="66" customWidth="1"/>
    <col min="13" max="16384" width="9.140625" style="66"/>
  </cols>
  <sheetData>
    <row r="2" spans="1:19" x14ac:dyDescent="0.2">
      <c r="A2" s="66" t="s">
        <v>385</v>
      </c>
    </row>
    <row r="4" spans="1:19" ht="15.75" x14ac:dyDescent="0.25">
      <c r="A4" s="226" t="s">
        <v>547</v>
      </c>
      <c r="B4" s="226"/>
    </row>
    <row r="5" spans="1:19" x14ac:dyDescent="0.2">
      <c r="A5" s="227"/>
      <c r="B5" s="227"/>
      <c r="C5" s="227"/>
      <c r="D5" s="227"/>
      <c r="E5" s="227"/>
      <c r="F5" s="227"/>
      <c r="G5" s="227"/>
    </row>
    <row r="6" spans="1:19" ht="15.75" x14ac:dyDescent="0.25">
      <c r="A6" s="228" t="s">
        <v>386</v>
      </c>
      <c r="B6" s="228"/>
      <c r="C6" s="228"/>
      <c r="D6" s="227"/>
      <c r="E6" s="227"/>
      <c r="F6" s="227"/>
      <c r="G6" s="227"/>
    </row>
    <row r="7" spans="1:19" x14ac:dyDescent="0.2">
      <c r="A7" s="548" t="s">
        <v>541</v>
      </c>
      <c r="B7" s="60"/>
      <c r="C7" s="60"/>
      <c r="D7" s="60"/>
      <c r="E7" s="60"/>
      <c r="F7" s="60"/>
      <c r="G7" s="60"/>
      <c r="H7" s="60"/>
      <c r="I7" s="60"/>
      <c r="J7" s="60"/>
      <c r="K7" s="60"/>
      <c r="L7" s="60"/>
      <c r="M7" s="60"/>
      <c r="N7" s="60"/>
      <c r="O7" s="60"/>
      <c r="P7" s="60"/>
    </row>
    <row r="8" spans="1:19" x14ac:dyDescent="0.2">
      <c r="A8" s="548"/>
      <c r="B8" s="60"/>
      <c r="C8" s="60"/>
      <c r="D8" s="60"/>
      <c r="E8" s="60"/>
      <c r="F8" s="60"/>
      <c r="G8" s="60"/>
      <c r="H8" s="60"/>
      <c r="I8" s="60"/>
      <c r="J8" s="60"/>
      <c r="K8" s="60"/>
      <c r="L8" s="60"/>
      <c r="M8" s="60"/>
      <c r="N8" s="60"/>
      <c r="O8" s="60"/>
      <c r="P8" s="60"/>
    </row>
    <row r="9" spans="1:19" x14ac:dyDescent="0.2">
      <c r="A9" s="229" t="s">
        <v>570</v>
      </c>
      <c r="B9" s="229"/>
      <c r="C9" s="229"/>
      <c r="D9" s="229"/>
      <c r="E9" s="229"/>
      <c r="F9" s="229"/>
      <c r="G9" s="229"/>
      <c r="H9" s="229"/>
      <c r="I9" s="229"/>
      <c r="J9" s="229"/>
      <c r="K9" s="229"/>
      <c r="L9" s="229"/>
      <c r="M9" s="229"/>
      <c r="N9" s="229"/>
      <c r="O9" s="229"/>
      <c r="P9" s="229"/>
    </row>
    <row r="10" spans="1:19" hidden="1" x14ac:dyDescent="0.2">
      <c r="A10" s="229"/>
      <c r="B10" s="229"/>
      <c r="C10" s="229"/>
      <c r="D10" s="229"/>
      <c r="E10" s="229"/>
      <c r="F10" s="229"/>
      <c r="G10" s="229"/>
      <c r="H10" s="229"/>
      <c r="I10" s="229"/>
      <c r="J10" s="229"/>
      <c r="K10" s="229"/>
      <c r="L10" s="229"/>
      <c r="M10" s="229"/>
      <c r="N10" s="229"/>
      <c r="O10" s="229"/>
      <c r="P10" s="229"/>
    </row>
    <row r="11" spans="1:19" x14ac:dyDescent="0.2">
      <c r="A11" s="229" t="s">
        <v>571</v>
      </c>
      <c r="B11" s="230"/>
      <c r="C11" s="230"/>
      <c r="D11" s="230"/>
      <c r="E11" s="230"/>
      <c r="F11" s="230"/>
      <c r="G11" s="230"/>
      <c r="H11" s="230"/>
      <c r="I11" s="230"/>
      <c r="J11" s="230"/>
      <c r="K11" s="230"/>
      <c r="L11" s="230"/>
      <c r="M11" s="230"/>
      <c r="N11" s="230"/>
      <c r="O11" s="230"/>
      <c r="P11" s="230"/>
    </row>
    <row r="12" spans="1:19" x14ac:dyDescent="0.2">
      <c r="A12" s="230" t="s">
        <v>387</v>
      </c>
      <c r="B12" s="230"/>
      <c r="C12" s="230"/>
      <c r="D12" s="230"/>
      <c r="E12" s="230"/>
      <c r="F12" s="230"/>
      <c r="G12" s="230"/>
      <c r="H12" s="230"/>
      <c r="I12" s="230"/>
      <c r="J12" s="230"/>
      <c r="K12" s="230"/>
      <c r="L12" s="230"/>
      <c r="M12" s="230"/>
      <c r="N12" s="230"/>
      <c r="O12" s="230"/>
      <c r="P12" s="230"/>
    </row>
    <row r="13" spans="1:19" x14ac:dyDescent="0.2">
      <c r="A13" s="231" t="s">
        <v>572</v>
      </c>
      <c r="B13" s="231"/>
      <c r="C13" s="231"/>
      <c r="D13" s="232"/>
      <c r="E13" s="232"/>
      <c r="F13" s="232"/>
      <c r="G13" s="232"/>
      <c r="H13" s="233"/>
      <c r="I13" s="233"/>
      <c r="J13" s="233"/>
      <c r="K13" s="233"/>
      <c r="L13" s="233"/>
      <c r="M13" s="233"/>
      <c r="N13" s="233"/>
      <c r="O13" s="234"/>
      <c r="P13" s="234"/>
      <c r="Q13" s="234"/>
      <c r="R13" s="234"/>
      <c r="S13" s="234"/>
    </row>
    <row r="14" spans="1:19" x14ac:dyDescent="0.2">
      <c r="A14" s="231" t="s">
        <v>574</v>
      </c>
      <c r="B14" s="231"/>
      <c r="C14" s="231"/>
      <c r="D14" s="232"/>
      <c r="E14" s="232"/>
      <c r="F14" s="232"/>
      <c r="G14" s="232"/>
      <c r="H14" s="233"/>
      <c r="I14" s="233"/>
      <c r="J14" s="233"/>
      <c r="K14" s="233"/>
      <c r="L14" s="233"/>
      <c r="M14" s="234"/>
      <c r="N14" s="234"/>
      <c r="O14" s="234"/>
      <c r="P14" s="234"/>
      <c r="Q14" s="234"/>
      <c r="R14" s="234"/>
      <c r="S14" s="234"/>
    </row>
    <row r="15" spans="1:19" x14ac:dyDescent="0.2">
      <c r="A15" s="231" t="s">
        <v>575</v>
      </c>
      <c r="B15" s="231"/>
      <c r="C15" s="231"/>
      <c r="D15" s="232"/>
      <c r="E15" s="232"/>
      <c r="F15" s="232"/>
      <c r="G15" s="232"/>
      <c r="H15" s="234"/>
      <c r="I15" s="234"/>
      <c r="J15" s="234"/>
      <c r="K15" s="234"/>
      <c r="L15" s="234"/>
      <c r="M15" s="233"/>
      <c r="N15" s="233"/>
      <c r="O15" s="234"/>
      <c r="P15" s="234"/>
      <c r="Q15" s="234"/>
    </row>
    <row r="16" spans="1:19" x14ac:dyDescent="0.2">
      <c r="A16" s="229" t="s">
        <v>576</v>
      </c>
      <c r="B16" s="229"/>
      <c r="C16" s="229"/>
      <c r="D16" s="229"/>
      <c r="E16" s="229"/>
      <c r="F16" s="229"/>
      <c r="G16" s="229"/>
      <c r="H16" s="229"/>
      <c r="I16" s="229"/>
      <c r="J16" s="229"/>
      <c r="K16" s="229"/>
      <c r="L16" s="229"/>
      <c r="M16" s="234"/>
      <c r="N16" s="234"/>
      <c r="O16" s="234"/>
      <c r="P16" s="234"/>
      <c r="Q16" s="234"/>
    </row>
    <row r="17" spans="1:20" x14ac:dyDescent="0.2">
      <c r="A17" s="229"/>
      <c r="B17" s="229"/>
      <c r="C17" s="229"/>
      <c r="D17" s="229"/>
      <c r="E17" s="229"/>
      <c r="F17" s="229"/>
      <c r="G17" s="229"/>
      <c r="H17" s="229"/>
      <c r="I17" s="229"/>
      <c r="J17" s="229"/>
      <c r="K17" s="229"/>
      <c r="L17" s="229"/>
      <c r="M17" s="229"/>
      <c r="N17" s="229"/>
      <c r="O17" s="229"/>
      <c r="P17" s="229"/>
    </row>
    <row r="18" spans="1:20" x14ac:dyDescent="0.2">
      <c r="M18" s="229"/>
      <c r="N18" s="229"/>
      <c r="O18" s="229"/>
      <c r="P18" s="229"/>
    </row>
    <row r="19" spans="1:20" x14ac:dyDescent="0.2">
      <c r="A19" s="229"/>
      <c r="B19" s="229"/>
      <c r="C19" s="229"/>
      <c r="D19" s="229"/>
      <c r="E19" s="229"/>
      <c r="F19" s="229"/>
      <c r="G19" s="229"/>
      <c r="H19" s="229"/>
      <c r="I19" s="229"/>
      <c r="J19" s="229"/>
      <c r="K19" s="229"/>
      <c r="L19" s="229"/>
      <c r="M19" s="229"/>
      <c r="N19" s="229"/>
      <c r="O19" s="229"/>
      <c r="P19" s="229"/>
    </row>
    <row r="20" spans="1:20" ht="15.75" x14ac:dyDescent="0.25">
      <c r="A20" s="228" t="s">
        <v>388</v>
      </c>
      <c r="B20" s="228"/>
      <c r="C20" s="228"/>
      <c r="D20" s="227"/>
      <c r="E20" s="227"/>
      <c r="F20" s="227"/>
      <c r="G20" s="227"/>
    </row>
    <row r="21" spans="1:20" x14ac:dyDescent="0.2">
      <c r="A21" s="661" t="s">
        <v>389</v>
      </c>
      <c r="B21" s="661"/>
      <c r="C21" s="661"/>
      <c r="D21" s="661"/>
      <c r="E21" s="661"/>
      <c r="F21" s="661"/>
      <c r="G21" s="661"/>
      <c r="H21" s="661"/>
      <c r="I21" s="661"/>
      <c r="J21" s="661"/>
      <c r="K21" s="661"/>
      <c r="L21" s="661"/>
      <c r="M21" s="661"/>
      <c r="N21" s="661"/>
      <c r="O21" s="661"/>
      <c r="P21" s="661"/>
      <c r="Q21" s="661"/>
      <c r="R21" s="661"/>
    </row>
    <row r="22" spans="1:20" x14ac:dyDescent="0.2">
      <c r="A22" s="548" t="s">
        <v>390</v>
      </c>
      <c r="B22" s="60"/>
      <c r="C22" s="60"/>
      <c r="D22" s="60"/>
      <c r="E22" s="60"/>
      <c r="F22" s="60"/>
      <c r="G22" s="60"/>
      <c r="H22" s="60"/>
      <c r="I22" s="60"/>
      <c r="J22" s="60"/>
      <c r="K22" s="60"/>
      <c r="L22" s="60"/>
      <c r="M22" s="60"/>
      <c r="N22" s="60"/>
      <c r="O22" s="60"/>
      <c r="P22" s="60"/>
    </row>
    <row r="23" spans="1:20" x14ac:dyDescent="0.2">
      <c r="A23" s="229" t="s">
        <v>391</v>
      </c>
      <c r="B23" s="229"/>
      <c r="C23" s="229"/>
      <c r="D23" s="229"/>
      <c r="E23" s="229"/>
      <c r="F23" s="229"/>
      <c r="G23" s="229"/>
      <c r="H23" s="229"/>
      <c r="I23" s="229"/>
      <c r="J23" s="229"/>
      <c r="K23" s="229"/>
      <c r="L23" s="229"/>
      <c r="M23" s="229"/>
      <c r="N23" s="229"/>
      <c r="O23" s="229"/>
      <c r="P23" s="229"/>
    </row>
    <row r="24" spans="1:20" x14ac:dyDescent="0.2">
      <c r="A24" s="229" t="s">
        <v>392</v>
      </c>
      <c r="B24" s="229"/>
      <c r="C24" s="229"/>
      <c r="D24" s="229"/>
      <c r="E24" s="229"/>
      <c r="F24" s="229"/>
      <c r="G24" s="229"/>
      <c r="H24" s="229"/>
      <c r="I24" s="229"/>
      <c r="J24" s="229"/>
      <c r="K24" s="229"/>
      <c r="L24" s="229"/>
      <c r="M24" s="229"/>
      <c r="N24" s="229"/>
      <c r="O24" s="229"/>
      <c r="P24" s="229"/>
    </row>
    <row r="25" spans="1:20" x14ac:dyDescent="0.2">
      <c r="H25" s="229"/>
      <c r="I25" s="229"/>
      <c r="J25" s="229"/>
      <c r="K25" s="229"/>
      <c r="L25" s="229"/>
      <c r="M25" s="229"/>
      <c r="N25" s="229"/>
      <c r="O25" s="229"/>
      <c r="P25" s="229"/>
    </row>
    <row r="26" spans="1:20" x14ac:dyDescent="0.2">
      <c r="A26" s="234" t="s">
        <v>393</v>
      </c>
      <c r="B26" s="234"/>
      <c r="C26" s="234"/>
      <c r="D26" s="234"/>
      <c r="E26" s="234"/>
      <c r="F26" s="234"/>
      <c r="G26" s="234"/>
      <c r="H26" s="234"/>
      <c r="I26" s="234"/>
      <c r="J26" s="234"/>
      <c r="K26" s="234"/>
      <c r="L26" s="234"/>
      <c r="M26" s="234"/>
      <c r="N26" s="234"/>
      <c r="O26" s="234"/>
      <c r="P26" s="234"/>
    </row>
    <row r="27" spans="1:20" x14ac:dyDescent="0.2">
      <c r="A27" s="234" t="s">
        <v>394</v>
      </c>
      <c r="B27" s="234"/>
      <c r="C27" s="234"/>
      <c r="D27" s="234"/>
      <c r="E27" s="234"/>
      <c r="F27" s="234"/>
      <c r="G27" s="234"/>
      <c r="H27" s="234"/>
      <c r="I27" s="234"/>
      <c r="J27" s="234"/>
      <c r="K27" s="234"/>
      <c r="L27" s="234"/>
      <c r="M27" s="234"/>
      <c r="N27" s="234"/>
      <c r="O27" s="234"/>
      <c r="P27" s="234"/>
    </row>
    <row r="29" spans="1:20" x14ac:dyDescent="0.2">
      <c r="A29" s="66" t="s">
        <v>395</v>
      </c>
    </row>
    <row r="30" spans="1:20" x14ac:dyDescent="0.2">
      <c r="A30" s="158">
        <v>2511.69</v>
      </c>
    </row>
    <row r="31" spans="1:20" x14ac:dyDescent="0.2">
      <c r="B31" s="158">
        <f>A30+A31</f>
        <v>2511.69</v>
      </c>
      <c r="C31" s="158">
        <f>B31*35%</f>
        <v>879.0915</v>
      </c>
      <c r="D31" s="235">
        <v>0.35</v>
      </c>
      <c r="E31" s="306"/>
      <c r="G31" s="234"/>
      <c r="H31" s="234"/>
      <c r="I31" s="234"/>
      <c r="J31" s="234"/>
      <c r="K31" s="234"/>
      <c r="L31" s="347"/>
      <c r="M31" s="234"/>
      <c r="N31" s="234"/>
      <c r="O31" s="332"/>
      <c r="P31" s="234"/>
      <c r="Q31" s="234"/>
      <c r="R31" s="234"/>
      <c r="S31" s="234"/>
      <c r="T31" s="234"/>
    </row>
    <row r="32" spans="1:20" x14ac:dyDescent="0.2">
      <c r="C32" s="158">
        <f>B31*65%</f>
        <v>1632.5985000000001</v>
      </c>
      <c r="D32" s="235">
        <v>0.65</v>
      </c>
      <c r="E32" s="306"/>
      <c r="G32" s="234"/>
      <c r="H32" s="234"/>
      <c r="I32" s="234"/>
      <c r="J32" s="234"/>
      <c r="K32" s="234"/>
      <c r="L32" s="344"/>
      <c r="M32" s="234"/>
      <c r="N32" s="234"/>
      <c r="O32" s="234"/>
      <c r="P32" s="234"/>
      <c r="Q32" s="234"/>
      <c r="R32" s="234"/>
      <c r="S32" s="234"/>
      <c r="T32" s="234"/>
    </row>
    <row r="33" spans="1:16" ht="15.75" x14ac:dyDescent="0.25">
      <c r="C33" s="158"/>
      <c r="F33" s="503"/>
      <c r="G33" s="662"/>
      <c r="H33" s="663"/>
      <c r="I33" s="663"/>
      <c r="J33" s="663"/>
      <c r="K33" s="503"/>
      <c r="L33" s="504"/>
      <c r="P33" s="158"/>
    </row>
    <row r="34" spans="1:16" x14ac:dyDescent="0.2">
      <c r="O34" s="346"/>
    </row>
    <row r="36" spans="1:16" x14ac:dyDescent="0.2">
      <c r="A36" s="229"/>
      <c r="B36" s="229"/>
      <c r="C36" s="229"/>
      <c r="D36" s="229"/>
      <c r="E36" s="229"/>
      <c r="F36" s="229"/>
      <c r="G36" s="229"/>
      <c r="H36" s="229"/>
      <c r="I36" s="229"/>
      <c r="J36" s="229"/>
      <c r="K36" s="229"/>
      <c r="L36" s="229"/>
      <c r="M36" s="229"/>
      <c r="N36" s="229"/>
      <c r="O36" s="229"/>
      <c r="P36" s="229"/>
    </row>
    <row r="37" spans="1:16" x14ac:dyDescent="0.2">
      <c r="A37" s="229"/>
      <c r="B37" s="229"/>
      <c r="C37" s="229"/>
      <c r="D37" s="229"/>
      <c r="E37" s="229"/>
      <c r="F37" s="229"/>
      <c r="G37" s="229"/>
      <c r="H37" s="229"/>
      <c r="I37" s="229"/>
      <c r="J37" s="229"/>
      <c r="K37" s="229"/>
      <c r="L37" s="229"/>
      <c r="M37" s="229"/>
      <c r="N37" s="229"/>
      <c r="O37" s="229"/>
      <c r="P37" s="229"/>
    </row>
    <row r="38" spans="1:16" x14ac:dyDescent="0.2">
      <c r="A38" s="229"/>
      <c r="B38" s="230"/>
      <c r="C38" s="230"/>
      <c r="D38" s="230"/>
      <c r="E38" s="230"/>
      <c r="F38" s="230"/>
      <c r="G38" s="230"/>
      <c r="H38" s="230"/>
      <c r="I38" s="230"/>
      <c r="J38" s="230"/>
      <c r="K38" s="230"/>
      <c r="L38" s="230"/>
      <c r="M38" s="230"/>
      <c r="N38" s="230"/>
      <c r="O38" s="230"/>
      <c r="P38" s="230"/>
    </row>
    <row r="39" spans="1:16" x14ac:dyDescent="0.2">
      <c r="A39" s="230"/>
      <c r="B39" s="230"/>
      <c r="C39" s="230"/>
      <c r="D39" s="230"/>
      <c r="E39" s="230"/>
      <c r="F39" s="230"/>
      <c r="G39" s="230"/>
      <c r="H39" s="230"/>
      <c r="I39" s="230"/>
      <c r="J39" s="230"/>
      <c r="K39" s="230"/>
      <c r="L39" s="230"/>
      <c r="M39" s="230"/>
      <c r="N39" s="230"/>
      <c r="O39" s="230"/>
      <c r="P39" s="230"/>
    </row>
  </sheetData>
  <mergeCells count="2">
    <mergeCell ref="A21:R21"/>
    <mergeCell ref="G33:J33"/>
  </mergeCells>
  <pageMargins left="0.11811023622047245" right="0.11811023622047245" top="0.74803149606299213" bottom="0.74803149606299213" header="0.31496062992125984" footer="0.31496062992125984"/>
  <pageSetup paperSize="9" scale="8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topLeftCell="A4" workbookViewId="0">
      <selection activeCell="C12" sqref="C12"/>
    </sheetView>
  </sheetViews>
  <sheetFormatPr defaultRowHeight="15" x14ac:dyDescent="0.25"/>
  <cols>
    <col min="1" max="1" width="24.28515625" customWidth="1"/>
    <col min="3" max="3" width="77.28515625" customWidth="1"/>
    <col min="4" max="5" width="9.42578125" bestFit="1" customWidth="1"/>
    <col min="6" max="6" width="11.28515625" bestFit="1" customWidth="1"/>
    <col min="257" max="257" width="24.28515625" customWidth="1"/>
    <col min="259" max="259" width="74.85546875" customWidth="1"/>
    <col min="260" max="260" width="9.42578125" bestFit="1" customWidth="1"/>
    <col min="513" max="513" width="24.28515625" customWidth="1"/>
    <col min="515" max="515" width="74.85546875" customWidth="1"/>
    <col min="516" max="516" width="9.42578125" bestFit="1" customWidth="1"/>
    <col min="769" max="769" width="24.28515625" customWidth="1"/>
    <col min="771" max="771" width="74.85546875" customWidth="1"/>
    <col min="772" max="772" width="9.42578125" bestFit="1" customWidth="1"/>
    <col min="1025" max="1025" width="24.28515625" customWidth="1"/>
    <col min="1027" max="1027" width="74.85546875" customWidth="1"/>
    <col min="1028" max="1028" width="9.42578125" bestFit="1" customWidth="1"/>
    <col min="1281" max="1281" width="24.28515625" customWidth="1"/>
    <col min="1283" max="1283" width="74.85546875" customWidth="1"/>
    <col min="1284" max="1284" width="9.42578125" bestFit="1" customWidth="1"/>
    <col min="1537" max="1537" width="24.28515625" customWidth="1"/>
    <col min="1539" max="1539" width="74.85546875" customWidth="1"/>
    <col min="1540" max="1540" width="9.42578125" bestFit="1" customWidth="1"/>
    <col min="1793" max="1793" width="24.28515625" customWidth="1"/>
    <col min="1795" max="1795" width="74.85546875" customWidth="1"/>
    <col min="1796" max="1796" width="9.42578125" bestFit="1" customWidth="1"/>
    <col min="2049" max="2049" width="24.28515625" customWidth="1"/>
    <col min="2051" max="2051" width="74.85546875" customWidth="1"/>
    <col min="2052" max="2052" width="9.42578125" bestFit="1" customWidth="1"/>
    <col min="2305" max="2305" width="24.28515625" customWidth="1"/>
    <col min="2307" max="2307" width="74.85546875" customWidth="1"/>
    <col min="2308" max="2308" width="9.42578125" bestFit="1" customWidth="1"/>
    <col min="2561" max="2561" width="24.28515625" customWidth="1"/>
    <col min="2563" max="2563" width="74.85546875" customWidth="1"/>
    <col min="2564" max="2564" width="9.42578125" bestFit="1" customWidth="1"/>
    <col min="2817" max="2817" width="24.28515625" customWidth="1"/>
    <col min="2819" max="2819" width="74.85546875" customWidth="1"/>
    <col min="2820" max="2820" width="9.42578125" bestFit="1" customWidth="1"/>
    <col min="3073" max="3073" width="24.28515625" customWidth="1"/>
    <col min="3075" max="3075" width="74.85546875" customWidth="1"/>
    <col min="3076" max="3076" width="9.42578125" bestFit="1" customWidth="1"/>
    <col min="3329" max="3329" width="24.28515625" customWidth="1"/>
    <col min="3331" max="3331" width="74.85546875" customWidth="1"/>
    <col min="3332" max="3332" width="9.42578125" bestFit="1" customWidth="1"/>
    <col min="3585" max="3585" width="24.28515625" customWidth="1"/>
    <col min="3587" max="3587" width="74.85546875" customWidth="1"/>
    <col min="3588" max="3588" width="9.42578125" bestFit="1" customWidth="1"/>
    <col min="3841" max="3841" width="24.28515625" customWidth="1"/>
    <col min="3843" max="3843" width="74.85546875" customWidth="1"/>
    <col min="3844" max="3844" width="9.42578125" bestFit="1" customWidth="1"/>
    <col min="4097" max="4097" width="24.28515625" customWidth="1"/>
    <col min="4099" max="4099" width="74.85546875" customWidth="1"/>
    <col min="4100" max="4100" width="9.42578125" bestFit="1" customWidth="1"/>
    <col min="4353" max="4353" width="24.28515625" customWidth="1"/>
    <col min="4355" max="4355" width="74.85546875" customWidth="1"/>
    <col min="4356" max="4356" width="9.42578125" bestFit="1" customWidth="1"/>
    <col min="4609" max="4609" width="24.28515625" customWidth="1"/>
    <col min="4611" max="4611" width="74.85546875" customWidth="1"/>
    <col min="4612" max="4612" width="9.42578125" bestFit="1" customWidth="1"/>
    <col min="4865" max="4865" width="24.28515625" customWidth="1"/>
    <col min="4867" max="4867" width="74.85546875" customWidth="1"/>
    <col min="4868" max="4868" width="9.42578125" bestFit="1" customWidth="1"/>
    <col min="5121" max="5121" width="24.28515625" customWidth="1"/>
    <col min="5123" max="5123" width="74.85546875" customWidth="1"/>
    <col min="5124" max="5124" width="9.42578125" bestFit="1" customWidth="1"/>
    <col min="5377" max="5377" width="24.28515625" customWidth="1"/>
    <col min="5379" max="5379" width="74.85546875" customWidth="1"/>
    <col min="5380" max="5380" width="9.42578125" bestFit="1" customWidth="1"/>
    <col min="5633" max="5633" width="24.28515625" customWidth="1"/>
    <col min="5635" max="5635" width="74.85546875" customWidth="1"/>
    <col min="5636" max="5636" width="9.42578125" bestFit="1" customWidth="1"/>
    <col min="5889" max="5889" width="24.28515625" customWidth="1"/>
    <col min="5891" max="5891" width="74.85546875" customWidth="1"/>
    <col min="5892" max="5892" width="9.42578125" bestFit="1" customWidth="1"/>
    <col min="6145" max="6145" width="24.28515625" customWidth="1"/>
    <col min="6147" max="6147" width="74.85546875" customWidth="1"/>
    <col min="6148" max="6148" width="9.42578125" bestFit="1" customWidth="1"/>
    <col min="6401" max="6401" width="24.28515625" customWidth="1"/>
    <col min="6403" max="6403" width="74.85546875" customWidth="1"/>
    <col min="6404" max="6404" width="9.42578125" bestFit="1" customWidth="1"/>
    <col min="6657" max="6657" width="24.28515625" customWidth="1"/>
    <col min="6659" max="6659" width="74.85546875" customWidth="1"/>
    <col min="6660" max="6660" width="9.42578125" bestFit="1" customWidth="1"/>
    <col min="6913" max="6913" width="24.28515625" customWidth="1"/>
    <col min="6915" max="6915" width="74.85546875" customWidth="1"/>
    <col min="6916" max="6916" width="9.42578125" bestFit="1" customWidth="1"/>
    <col min="7169" max="7169" width="24.28515625" customWidth="1"/>
    <col min="7171" max="7171" width="74.85546875" customWidth="1"/>
    <col min="7172" max="7172" width="9.42578125" bestFit="1" customWidth="1"/>
    <col min="7425" max="7425" width="24.28515625" customWidth="1"/>
    <col min="7427" max="7427" width="74.85546875" customWidth="1"/>
    <col min="7428" max="7428" width="9.42578125" bestFit="1" customWidth="1"/>
    <col min="7681" max="7681" width="24.28515625" customWidth="1"/>
    <col min="7683" max="7683" width="74.85546875" customWidth="1"/>
    <col min="7684" max="7684" width="9.42578125" bestFit="1" customWidth="1"/>
    <col min="7937" max="7937" width="24.28515625" customWidth="1"/>
    <col min="7939" max="7939" width="74.85546875" customWidth="1"/>
    <col min="7940" max="7940" width="9.42578125" bestFit="1" customWidth="1"/>
    <col min="8193" max="8193" width="24.28515625" customWidth="1"/>
    <col min="8195" max="8195" width="74.85546875" customWidth="1"/>
    <col min="8196" max="8196" width="9.42578125" bestFit="1" customWidth="1"/>
    <col min="8449" max="8449" width="24.28515625" customWidth="1"/>
    <col min="8451" max="8451" width="74.85546875" customWidth="1"/>
    <col min="8452" max="8452" width="9.42578125" bestFit="1" customWidth="1"/>
    <col min="8705" max="8705" width="24.28515625" customWidth="1"/>
    <col min="8707" max="8707" width="74.85546875" customWidth="1"/>
    <col min="8708" max="8708" width="9.42578125" bestFit="1" customWidth="1"/>
    <col min="8961" max="8961" width="24.28515625" customWidth="1"/>
    <col min="8963" max="8963" width="74.85546875" customWidth="1"/>
    <col min="8964" max="8964" width="9.42578125" bestFit="1" customWidth="1"/>
    <col min="9217" max="9217" width="24.28515625" customWidth="1"/>
    <col min="9219" max="9219" width="74.85546875" customWidth="1"/>
    <col min="9220" max="9220" width="9.42578125" bestFit="1" customWidth="1"/>
    <col min="9473" max="9473" width="24.28515625" customWidth="1"/>
    <col min="9475" max="9475" width="74.85546875" customWidth="1"/>
    <col min="9476" max="9476" width="9.42578125" bestFit="1" customWidth="1"/>
    <col min="9729" max="9729" width="24.28515625" customWidth="1"/>
    <col min="9731" max="9731" width="74.85546875" customWidth="1"/>
    <col min="9732" max="9732" width="9.42578125" bestFit="1" customWidth="1"/>
    <col min="9985" max="9985" width="24.28515625" customWidth="1"/>
    <col min="9987" max="9987" width="74.85546875" customWidth="1"/>
    <col min="9988" max="9988" width="9.42578125" bestFit="1" customWidth="1"/>
    <col min="10241" max="10241" width="24.28515625" customWidth="1"/>
    <col min="10243" max="10243" width="74.85546875" customWidth="1"/>
    <col min="10244" max="10244" width="9.42578125" bestFit="1" customWidth="1"/>
    <col min="10497" max="10497" width="24.28515625" customWidth="1"/>
    <col min="10499" max="10499" width="74.85546875" customWidth="1"/>
    <col min="10500" max="10500" width="9.42578125" bestFit="1" customWidth="1"/>
    <col min="10753" max="10753" width="24.28515625" customWidth="1"/>
    <col min="10755" max="10755" width="74.85546875" customWidth="1"/>
    <col min="10756" max="10756" width="9.42578125" bestFit="1" customWidth="1"/>
    <col min="11009" max="11009" width="24.28515625" customWidth="1"/>
    <col min="11011" max="11011" width="74.85546875" customWidth="1"/>
    <col min="11012" max="11012" width="9.42578125" bestFit="1" customWidth="1"/>
    <col min="11265" max="11265" width="24.28515625" customWidth="1"/>
    <col min="11267" max="11267" width="74.85546875" customWidth="1"/>
    <col min="11268" max="11268" width="9.42578125" bestFit="1" customWidth="1"/>
    <col min="11521" max="11521" width="24.28515625" customWidth="1"/>
    <col min="11523" max="11523" width="74.85546875" customWidth="1"/>
    <col min="11524" max="11524" width="9.42578125" bestFit="1" customWidth="1"/>
    <col min="11777" max="11777" width="24.28515625" customWidth="1"/>
    <col min="11779" max="11779" width="74.85546875" customWidth="1"/>
    <col min="11780" max="11780" width="9.42578125" bestFit="1" customWidth="1"/>
    <col min="12033" max="12033" width="24.28515625" customWidth="1"/>
    <col min="12035" max="12035" width="74.85546875" customWidth="1"/>
    <col min="12036" max="12036" width="9.42578125" bestFit="1" customWidth="1"/>
    <col min="12289" max="12289" width="24.28515625" customWidth="1"/>
    <col min="12291" max="12291" width="74.85546875" customWidth="1"/>
    <col min="12292" max="12292" width="9.42578125" bestFit="1" customWidth="1"/>
    <col min="12545" max="12545" width="24.28515625" customWidth="1"/>
    <col min="12547" max="12547" width="74.85546875" customWidth="1"/>
    <col min="12548" max="12548" width="9.42578125" bestFit="1" customWidth="1"/>
    <col min="12801" max="12801" width="24.28515625" customWidth="1"/>
    <col min="12803" max="12803" width="74.85546875" customWidth="1"/>
    <col min="12804" max="12804" width="9.42578125" bestFit="1" customWidth="1"/>
    <col min="13057" max="13057" width="24.28515625" customWidth="1"/>
    <col min="13059" max="13059" width="74.85546875" customWidth="1"/>
    <col min="13060" max="13060" width="9.42578125" bestFit="1" customWidth="1"/>
    <col min="13313" max="13313" width="24.28515625" customWidth="1"/>
    <col min="13315" max="13315" width="74.85546875" customWidth="1"/>
    <col min="13316" max="13316" width="9.42578125" bestFit="1" customWidth="1"/>
    <col min="13569" max="13569" width="24.28515625" customWidth="1"/>
    <col min="13571" max="13571" width="74.85546875" customWidth="1"/>
    <col min="13572" max="13572" width="9.42578125" bestFit="1" customWidth="1"/>
    <col min="13825" max="13825" width="24.28515625" customWidth="1"/>
    <col min="13827" max="13827" width="74.85546875" customWidth="1"/>
    <col min="13828" max="13828" width="9.42578125" bestFit="1" customWidth="1"/>
    <col min="14081" max="14081" width="24.28515625" customWidth="1"/>
    <col min="14083" max="14083" width="74.85546875" customWidth="1"/>
    <col min="14084" max="14084" width="9.42578125" bestFit="1" customWidth="1"/>
    <col min="14337" max="14337" width="24.28515625" customWidth="1"/>
    <col min="14339" max="14339" width="74.85546875" customWidth="1"/>
    <col min="14340" max="14340" width="9.42578125" bestFit="1" customWidth="1"/>
    <col min="14593" max="14593" width="24.28515625" customWidth="1"/>
    <col min="14595" max="14595" width="74.85546875" customWidth="1"/>
    <col min="14596" max="14596" width="9.42578125" bestFit="1" customWidth="1"/>
    <col min="14849" max="14849" width="24.28515625" customWidth="1"/>
    <col min="14851" max="14851" width="74.85546875" customWidth="1"/>
    <col min="14852" max="14852" width="9.42578125" bestFit="1" customWidth="1"/>
    <col min="15105" max="15105" width="24.28515625" customWidth="1"/>
    <col min="15107" max="15107" width="74.85546875" customWidth="1"/>
    <col min="15108" max="15108" width="9.42578125" bestFit="1" customWidth="1"/>
    <col min="15361" max="15361" width="24.28515625" customWidth="1"/>
    <col min="15363" max="15363" width="74.85546875" customWidth="1"/>
    <col min="15364" max="15364" width="9.42578125" bestFit="1" customWidth="1"/>
    <col min="15617" max="15617" width="24.28515625" customWidth="1"/>
    <col min="15619" max="15619" width="74.85546875" customWidth="1"/>
    <col min="15620" max="15620" width="9.42578125" bestFit="1" customWidth="1"/>
    <col min="15873" max="15873" width="24.28515625" customWidth="1"/>
    <col min="15875" max="15875" width="74.85546875" customWidth="1"/>
    <col min="15876" max="15876" width="9.42578125" bestFit="1" customWidth="1"/>
    <col min="16129" max="16129" width="24.28515625" customWidth="1"/>
    <col min="16131" max="16131" width="74.85546875" customWidth="1"/>
    <col min="16132" max="16132" width="9.42578125" bestFit="1" customWidth="1"/>
  </cols>
  <sheetData>
    <row r="1" spans="1:20" ht="15.75" x14ac:dyDescent="0.25">
      <c r="A1" s="226" t="s">
        <v>396</v>
      </c>
      <c r="B1" s="226"/>
      <c r="C1" s="236"/>
      <c r="D1" s="236"/>
      <c r="E1" s="190"/>
    </row>
    <row r="2" spans="1:20" ht="15.75" x14ac:dyDescent="0.25">
      <c r="B2" s="226"/>
      <c r="C2" s="236"/>
      <c r="D2" s="236"/>
      <c r="E2" s="190"/>
    </row>
    <row r="3" spans="1:20" ht="15.75" x14ac:dyDescent="0.25">
      <c r="A3" s="664" t="s">
        <v>546</v>
      </c>
      <c r="B3" s="664"/>
      <c r="C3" s="664"/>
      <c r="D3" s="664"/>
      <c r="E3" s="190"/>
    </row>
    <row r="4" spans="1:20" ht="16.5" thickBot="1" x14ac:dyDescent="0.3">
      <c r="A4" s="226"/>
      <c r="B4" s="226"/>
      <c r="C4" s="237"/>
      <c r="D4" s="236"/>
      <c r="E4" s="190"/>
    </row>
    <row r="5" spans="1:20" ht="24.75" customHeight="1" thickBot="1" x14ac:dyDescent="0.3">
      <c r="A5" s="238" t="s">
        <v>397</v>
      </c>
      <c r="B5" s="239" t="s">
        <v>398</v>
      </c>
      <c r="C5" s="240"/>
      <c r="D5" s="241" t="s">
        <v>399</v>
      </c>
      <c r="E5" s="190"/>
    </row>
    <row r="6" spans="1:20" ht="22.5" customHeight="1" x14ac:dyDescent="0.25">
      <c r="A6" s="242"/>
      <c r="B6" s="243" t="s">
        <v>400</v>
      </c>
      <c r="C6" s="244" t="s">
        <v>401</v>
      </c>
      <c r="D6" s="245"/>
      <c r="E6" s="246"/>
      <c r="F6" s="246"/>
      <c r="G6" s="246"/>
      <c r="H6" s="246"/>
      <c r="I6" s="246"/>
      <c r="J6" s="246"/>
      <c r="K6" s="246"/>
      <c r="L6" s="246"/>
      <c r="M6" s="246"/>
      <c r="N6" s="246"/>
      <c r="O6" s="246"/>
      <c r="P6" s="246"/>
      <c r="Q6" s="246"/>
      <c r="R6" s="246"/>
      <c r="S6" s="247"/>
      <c r="T6" s="247"/>
    </row>
    <row r="7" spans="1:20" ht="33" customHeight="1" x14ac:dyDescent="0.25">
      <c r="A7" s="248" t="s">
        <v>542</v>
      </c>
      <c r="B7" s="249"/>
      <c r="C7" s="345" t="s">
        <v>568</v>
      </c>
      <c r="D7" s="254">
        <v>129.09</v>
      </c>
      <c r="E7" s="229"/>
      <c r="F7" s="229"/>
      <c r="G7" s="229"/>
      <c r="H7" s="229"/>
      <c r="I7" s="229"/>
      <c r="J7" s="229"/>
    </row>
    <row r="8" spans="1:20" ht="28.5" customHeight="1" x14ac:dyDescent="0.25">
      <c r="A8" s="250" t="s">
        <v>543</v>
      </c>
      <c r="B8" s="251"/>
      <c r="C8" s="345" t="s">
        <v>566</v>
      </c>
      <c r="D8" s="252">
        <v>200</v>
      </c>
      <c r="E8" s="257"/>
    </row>
    <row r="9" spans="1:20" ht="28.5" customHeight="1" x14ac:dyDescent="0.25">
      <c r="A9" s="248" t="s">
        <v>402</v>
      </c>
      <c r="B9" s="253"/>
      <c r="C9" s="625" t="s">
        <v>567</v>
      </c>
      <c r="D9" s="495">
        <v>200</v>
      </c>
      <c r="E9" s="190"/>
    </row>
    <row r="10" spans="1:20" ht="38.25" customHeight="1" x14ac:dyDescent="0.25">
      <c r="A10" s="499" t="s">
        <v>544</v>
      </c>
      <c r="B10" s="253"/>
      <c r="C10" s="500" t="s">
        <v>573</v>
      </c>
      <c r="D10" s="495">
        <v>200</v>
      </c>
      <c r="E10" s="190"/>
    </row>
    <row r="11" spans="1:20" ht="7.5" hidden="1" customHeight="1" x14ac:dyDescent="0.25">
      <c r="A11" s="499"/>
      <c r="B11" s="253"/>
      <c r="C11" s="501"/>
      <c r="D11" s="495"/>
      <c r="E11" s="190"/>
    </row>
    <row r="12" spans="1:20" ht="30" customHeight="1" thickBot="1" x14ac:dyDescent="0.3">
      <c r="A12" s="499" t="s">
        <v>545</v>
      </c>
      <c r="B12" s="253"/>
      <c r="C12" s="345" t="s">
        <v>569</v>
      </c>
      <c r="D12" s="495">
        <v>150</v>
      </c>
      <c r="E12" s="190"/>
      <c r="F12" s="624"/>
    </row>
    <row r="13" spans="1:20" ht="21.75" customHeight="1" thickBot="1" x14ac:dyDescent="0.3">
      <c r="A13" s="496"/>
      <c r="B13" s="497"/>
      <c r="C13" s="498"/>
      <c r="D13" s="502">
        <v>879.09</v>
      </c>
      <c r="F13" s="64"/>
    </row>
    <row r="14" spans="1:20" ht="15.75" x14ac:dyDescent="0.25">
      <c r="A14" s="255"/>
      <c r="B14" s="190"/>
      <c r="C14" s="548"/>
      <c r="D14" s="60"/>
      <c r="E14" s="60"/>
      <c r="F14" s="62"/>
      <c r="G14" s="60"/>
      <c r="H14" s="60"/>
      <c r="I14" s="60"/>
      <c r="J14" s="60"/>
    </row>
    <row r="15" spans="1:20" x14ac:dyDescent="0.25">
      <c r="A15" s="188" t="s">
        <v>403</v>
      </c>
      <c r="B15" s="188"/>
      <c r="C15" s="188"/>
      <c r="D15" s="190"/>
      <c r="E15" s="256"/>
      <c r="F15" s="64"/>
    </row>
    <row r="16" spans="1:20" x14ac:dyDescent="0.25">
      <c r="A16" s="188" t="s">
        <v>404</v>
      </c>
      <c r="B16" s="188"/>
      <c r="C16" s="188"/>
      <c r="D16" s="257"/>
      <c r="E16" s="236"/>
    </row>
    <row r="17" spans="1:9" x14ac:dyDescent="0.25">
      <c r="A17" s="201" t="s">
        <v>540</v>
      </c>
      <c r="B17" s="188"/>
      <c r="C17" s="188"/>
      <c r="D17" s="190"/>
      <c r="E17" s="236"/>
    </row>
    <row r="18" spans="1:9" x14ac:dyDescent="0.25">
      <c r="A18" s="201" t="s">
        <v>383</v>
      </c>
      <c r="B18" s="188"/>
      <c r="C18" s="188"/>
      <c r="D18" s="190"/>
      <c r="E18" s="236"/>
    </row>
    <row r="19" spans="1:9" x14ac:dyDescent="0.25">
      <c r="A19" s="201" t="s">
        <v>384</v>
      </c>
      <c r="B19" s="188"/>
      <c r="C19" s="188"/>
      <c r="D19" s="190"/>
      <c r="E19" s="236"/>
    </row>
    <row r="20" spans="1:9" x14ac:dyDescent="0.25">
      <c r="A20" s="190"/>
      <c r="B20" s="190"/>
      <c r="C20" s="190"/>
      <c r="D20" s="258"/>
      <c r="E20" s="236"/>
    </row>
    <row r="21" spans="1:9" x14ac:dyDescent="0.25">
      <c r="F21" s="259"/>
      <c r="G21" s="259"/>
      <c r="H21" s="259"/>
      <c r="I21" s="259"/>
    </row>
    <row r="22" spans="1:9" x14ac:dyDescent="0.25">
      <c r="A22" s="175" t="s">
        <v>405</v>
      </c>
      <c r="F22" s="259"/>
      <c r="G22" s="259"/>
      <c r="H22" s="259"/>
      <c r="I22" s="259"/>
    </row>
    <row r="23" spans="1:9" x14ac:dyDescent="0.25">
      <c r="F23" s="259"/>
      <c r="G23" s="259"/>
      <c r="H23" s="259"/>
      <c r="I23" s="259"/>
    </row>
    <row r="24" spans="1:9" x14ac:dyDescent="0.25">
      <c r="F24" s="259"/>
      <c r="G24" s="259"/>
      <c r="H24" s="259"/>
      <c r="I24" s="259"/>
    </row>
    <row r="25" spans="1:9" x14ac:dyDescent="0.25">
      <c r="F25" s="259"/>
      <c r="G25" s="259"/>
      <c r="H25" s="259"/>
      <c r="I25" s="259"/>
    </row>
    <row r="26" spans="1:9" x14ac:dyDescent="0.25">
      <c r="F26" s="259"/>
      <c r="G26" s="259"/>
      <c r="H26" s="259"/>
      <c r="I26" s="259"/>
    </row>
    <row r="27" spans="1:9" x14ac:dyDescent="0.25">
      <c r="F27" s="259"/>
      <c r="G27" s="259"/>
      <c r="H27" s="259"/>
      <c r="I27" s="259"/>
    </row>
    <row r="28" spans="1:9" x14ac:dyDescent="0.25">
      <c r="F28" s="259"/>
    </row>
    <row r="29" spans="1:9" x14ac:dyDescent="0.25">
      <c r="F29" s="259"/>
    </row>
    <row r="30" spans="1:9" x14ac:dyDescent="0.25">
      <c r="F30" s="259"/>
    </row>
    <row r="31" spans="1:9" x14ac:dyDescent="0.25">
      <c r="F31" s="259"/>
    </row>
    <row r="32" spans="1:9" x14ac:dyDescent="0.25">
      <c r="F32" s="259"/>
    </row>
    <row r="33" spans="1:7" x14ac:dyDescent="0.25">
      <c r="F33" s="259"/>
    </row>
    <row r="34" spans="1:7" x14ac:dyDescent="0.25">
      <c r="F34" s="259"/>
      <c r="G34" s="259"/>
    </row>
    <row r="35" spans="1:7" x14ac:dyDescent="0.25">
      <c r="F35" s="259"/>
      <c r="G35" s="259"/>
    </row>
    <row r="36" spans="1:7" x14ac:dyDescent="0.25">
      <c r="F36" s="259"/>
      <c r="G36" s="259"/>
    </row>
    <row r="37" spans="1:7" x14ac:dyDescent="0.25">
      <c r="F37" s="259"/>
      <c r="G37" s="259"/>
    </row>
    <row r="38" spans="1:7" x14ac:dyDescent="0.25">
      <c r="F38" s="259"/>
      <c r="G38" s="259"/>
    </row>
    <row r="39" spans="1:7" x14ac:dyDescent="0.25">
      <c r="F39" s="259"/>
      <c r="G39" s="259"/>
    </row>
    <row r="40" spans="1:7" x14ac:dyDescent="0.25">
      <c r="F40" s="259"/>
      <c r="G40" s="259"/>
    </row>
    <row r="41" spans="1:7" x14ac:dyDescent="0.25">
      <c r="A41" s="260"/>
      <c r="B41" s="260"/>
      <c r="C41" s="260"/>
      <c r="D41" s="260"/>
      <c r="E41" s="261"/>
      <c r="F41" s="259"/>
      <c r="G41" s="259"/>
    </row>
    <row r="42" spans="1:7" x14ac:dyDescent="0.25">
      <c r="A42" s="259"/>
      <c r="B42" s="259"/>
      <c r="C42" s="259"/>
      <c r="D42" s="259"/>
      <c r="E42" s="259"/>
      <c r="F42" s="259"/>
      <c r="G42" s="259"/>
    </row>
    <row r="43" spans="1:7" x14ac:dyDescent="0.25">
      <c r="A43" s="259"/>
      <c r="B43" s="259"/>
      <c r="C43" s="259"/>
      <c r="D43" s="259"/>
      <c r="E43" s="259"/>
      <c r="F43" s="259"/>
      <c r="G43" s="259"/>
    </row>
    <row r="44" spans="1:7" x14ac:dyDescent="0.25">
      <c r="A44" s="259"/>
      <c r="B44" s="259"/>
      <c r="C44" s="259"/>
      <c r="D44" s="259"/>
      <c r="E44" s="259"/>
      <c r="F44" s="259"/>
      <c r="G44" s="259"/>
    </row>
  </sheetData>
  <mergeCells count="1">
    <mergeCell ref="A3:D3"/>
  </mergeCell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zoomScaleNormal="100" workbookViewId="0">
      <selection activeCell="B34" sqref="B34:J38"/>
    </sheetView>
  </sheetViews>
  <sheetFormatPr defaultRowHeight="15" x14ac:dyDescent="0.25"/>
  <cols>
    <col min="1" max="1" width="5.28515625" customWidth="1"/>
    <col min="2" max="2" width="25.7109375" customWidth="1"/>
    <col min="4" max="4" width="17.42578125" customWidth="1"/>
    <col min="5" max="6" width="13.28515625" customWidth="1"/>
    <col min="7" max="7" width="13.42578125" customWidth="1"/>
    <col min="8" max="8" width="17.28515625" customWidth="1"/>
    <col min="9" max="9" width="14.28515625" customWidth="1"/>
    <col min="10" max="10" width="12.28515625" customWidth="1"/>
    <col min="11" max="11" width="9.28515625" bestFit="1" customWidth="1"/>
    <col min="12" max="12" width="9.42578125" bestFit="1" customWidth="1"/>
    <col min="258" max="258" width="5.28515625" customWidth="1"/>
    <col min="259" max="259" width="25.7109375" customWidth="1"/>
    <col min="261" max="261" width="17.42578125" customWidth="1"/>
    <col min="262" max="262" width="13.28515625" customWidth="1"/>
    <col min="263" max="263" width="13.42578125" customWidth="1"/>
    <col min="264" max="264" width="17.28515625" customWidth="1"/>
    <col min="265" max="265" width="14.28515625" customWidth="1"/>
    <col min="266" max="266" width="9.42578125" bestFit="1" customWidth="1"/>
    <col min="514" max="514" width="5.28515625" customWidth="1"/>
    <col min="515" max="515" width="25.7109375" customWidth="1"/>
    <col min="517" max="517" width="17.42578125" customWidth="1"/>
    <col min="518" max="518" width="13.28515625" customWidth="1"/>
    <col min="519" max="519" width="13.42578125" customWidth="1"/>
    <col min="520" max="520" width="17.28515625" customWidth="1"/>
    <col min="521" max="521" width="14.28515625" customWidth="1"/>
    <col min="522" max="522" width="9.42578125" bestFit="1" customWidth="1"/>
    <col min="770" max="770" width="5.28515625" customWidth="1"/>
    <col min="771" max="771" width="25.7109375" customWidth="1"/>
    <col min="773" max="773" width="17.42578125" customWidth="1"/>
    <col min="774" max="774" width="13.28515625" customWidth="1"/>
    <col min="775" max="775" width="13.42578125" customWidth="1"/>
    <col min="776" max="776" width="17.28515625" customWidth="1"/>
    <col min="777" max="777" width="14.28515625" customWidth="1"/>
    <col min="778" max="778" width="9.42578125" bestFit="1" customWidth="1"/>
    <col min="1026" max="1026" width="5.28515625" customWidth="1"/>
    <col min="1027" max="1027" width="25.7109375" customWidth="1"/>
    <col min="1029" max="1029" width="17.42578125" customWidth="1"/>
    <col min="1030" max="1030" width="13.28515625" customWidth="1"/>
    <col min="1031" max="1031" width="13.42578125" customWidth="1"/>
    <col min="1032" max="1032" width="17.28515625" customWidth="1"/>
    <col min="1033" max="1033" width="14.28515625" customWidth="1"/>
    <col min="1034" max="1034" width="9.42578125" bestFit="1" customWidth="1"/>
    <col min="1282" max="1282" width="5.28515625" customWidth="1"/>
    <col min="1283" max="1283" width="25.7109375" customWidth="1"/>
    <col min="1285" max="1285" width="17.42578125" customWidth="1"/>
    <col min="1286" max="1286" width="13.28515625" customWidth="1"/>
    <col min="1287" max="1287" width="13.42578125" customWidth="1"/>
    <col min="1288" max="1288" width="17.28515625" customWidth="1"/>
    <col min="1289" max="1289" width="14.28515625" customWidth="1"/>
    <col min="1290" max="1290" width="9.42578125" bestFit="1" customWidth="1"/>
    <col min="1538" max="1538" width="5.28515625" customWidth="1"/>
    <col min="1539" max="1539" width="25.7109375" customWidth="1"/>
    <col min="1541" max="1541" width="17.42578125" customWidth="1"/>
    <col min="1542" max="1542" width="13.28515625" customWidth="1"/>
    <col min="1543" max="1543" width="13.42578125" customWidth="1"/>
    <col min="1544" max="1544" width="17.28515625" customWidth="1"/>
    <col min="1545" max="1545" width="14.28515625" customWidth="1"/>
    <col min="1546" max="1546" width="9.42578125" bestFit="1" customWidth="1"/>
    <col min="1794" max="1794" width="5.28515625" customWidth="1"/>
    <col min="1795" max="1795" width="25.7109375" customWidth="1"/>
    <col min="1797" max="1797" width="17.42578125" customWidth="1"/>
    <col min="1798" max="1798" width="13.28515625" customWidth="1"/>
    <col min="1799" max="1799" width="13.42578125" customWidth="1"/>
    <col min="1800" max="1800" width="17.28515625" customWidth="1"/>
    <col min="1801" max="1801" width="14.28515625" customWidth="1"/>
    <col min="1802" max="1802" width="9.42578125" bestFit="1" customWidth="1"/>
    <col min="2050" max="2050" width="5.28515625" customWidth="1"/>
    <col min="2051" max="2051" width="25.7109375" customWidth="1"/>
    <col min="2053" max="2053" width="17.42578125" customWidth="1"/>
    <col min="2054" max="2054" width="13.28515625" customWidth="1"/>
    <col min="2055" max="2055" width="13.42578125" customWidth="1"/>
    <col min="2056" max="2056" width="17.28515625" customWidth="1"/>
    <col min="2057" max="2057" width="14.28515625" customWidth="1"/>
    <col min="2058" max="2058" width="9.42578125" bestFit="1" customWidth="1"/>
    <col min="2306" max="2306" width="5.28515625" customWidth="1"/>
    <col min="2307" max="2307" width="25.7109375" customWidth="1"/>
    <col min="2309" max="2309" width="17.42578125" customWidth="1"/>
    <col min="2310" max="2310" width="13.28515625" customWidth="1"/>
    <col min="2311" max="2311" width="13.42578125" customWidth="1"/>
    <col min="2312" max="2312" width="17.28515625" customWidth="1"/>
    <col min="2313" max="2313" width="14.28515625" customWidth="1"/>
    <col min="2314" max="2314" width="9.42578125" bestFit="1" customWidth="1"/>
    <col min="2562" max="2562" width="5.28515625" customWidth="1"/>
    <col min="2563" max="2563" width="25.7109375" customWidth="1"/>
    <col min="2565" max="2565" width="17.42578125" customWidth="1"/>
    <col min="2566" max="2566" width="13.28515625" customWidth="1"/>
    <col min="2567" max="2567" width="13.42578125" customWidth="1"/>
    <col min="2568" max="2568" width="17.28515625" customWidth="1"/>
    <col min="2569" max="2569" width="14.28515625" customWidth="1"/>
    <col min="2570" max="2570" width="9.42578125" bestFit="1" customWidth="1"/>
    <col min="2818" max="2818" width="5.28515625" customWidth="1"/>
    <col min="2819" max="2819" width="25.7109375" customWidth="1"/>
    <col min="2821" max="2821" width="17.42578125" customWidth="1"/>
    <col min="2822" max="2822" width="13.28515625" customWidth="1"/>
    <col min="2823" max="2823" width="13.42578125" customWidth="1"/>
    <col min="2824" max="2824" width="17.28515625" customWidth="1"/>
    <col min="2825" max="2825" width="14.28515625" customWidth="1"/>
    <col min="2826" max="2826" width="9.42578125" bestFit="1" customWidth="1"/>
    <col min="3074" max="3074" width="5.28515625" customWidth="1"/>
    <col min="3075" max="3075" width="25.7109375" customWidth="1"/>
    <col min="3077" max="3077" width="17.42578125" customWidth="1"/>
    <col min="3078" max="3078" width="13.28515625" customWidth="1"/>
    <col min="3079" max="3079" width="13.42578125" customWidth="1"/>
    <col min="3080" max="3080" width="17.28515625" customWidth="1"/>
    <col min="3081" max="3081" width="14.28515625" customWidth="1"/>
    <col min="3082" max="3082" width="9.42578125" bestFit="1" customWidth="1"/>
    <col min="3330" max="3330" width="5.28515625" customWidth="1"/>
    <col min="3331" max="3331" width="25.7109375" customWidth="1"/>
    <col min="3333" max="3333" width="17.42578125" customWidth="1"/>
    <col min="3334" max="3334" width="13.28515625" customWidth="1"/>
    <col min="3335" max="3335" width="13.42578125" customWidth="1"/>
    <col min="3336" max="3336" width="17.28515625" customWidth="1"/>
    <col min="3337" max="3337" width="14.28515625" customWidth="1"/>
    <col min="3338" max="3338" width="9.42578125" bestFit="1" customWidth="1"/>
    <col min="3586" max="3586" width="5.28515625" customWidth="1"/>
    <col min="3587" max="3587" width="25.7109375" customWidth="1"/>
    <col min="3589" max="3589" width="17.42578125" customWidth="1"/>
    <col min="3590" max="3590" width="13.28515625" customWidth="1"/>
    <col min="3591" max="3591" width="13.42578125" customWidth="1"/>
    <col min="3592" max="3592" width="17.28515625" customWidth="1"/>
    <col min="3593" max="3593" width="14.28515625" customWidth="1"/>
    <col min="3594" max="3594" width="9.42578125" bestFit="1" customWidth="1"/>
    <col min="3842" max="3842" width="5.28515625" customWidth="1"/>
    <col min="3843" max="3843" width="25.7109375" customWidth="1"/>
    <col min="3845" max="3845" width="17.42578125" customWidth="1"/>
    <col min="3846" max="3846" width="13.28515625" customWidth="1"/>
    <col min="3847" max="3847" width="13.42578125" customWidth="1"/>
    <col min="3848" max="3848" width="17.28515625" customWidth="1"/>
    <col min="3849" max="3849" width="14.28515625" customWidth="1"/>
    <col min="3850" max="3850" width="9.42578125" bestFit="1" customWidth="1"/>
    <col min="4098" max="4098" width="5.28515625" customWidth="1"/>
    <col min="4099" max="4099" width="25.7109375" customWidth="1"/>
    <col min="4101" max="4101" width="17.42578125" customWidth="1"/>
    <col min="4102" max="4102" width="13.28515625" customWidth="1"/>
    <col min="4103" max="4103" width="13.42578125" customWidth="1"/>
    <col min="4104" max="4104" width="17.28515625" customWidth="1"/>
    <col min="4105" max="4105" width="14.28515625" customWidth="1"/>
    <col min="4106" max="4106" width="9.42578125" bestFit="1" customWidth="1"/>
    <col min="4354" max="4354" width="5.28515625" customWidth="1"/>
    <col min="4355" max="4355" width="25.7109375" customWidth="1"/>
    <col min="4357" max="4357" width="17.42578125" customWidth="1"/>
    <col min="4358" max="4358" width="13.28515625" customWidth="1"/>
    <col min="4359" max="4359" width="13.42578125" customWidth="1"/>
    <col min="4360" max="4360" width="17.28515625" customWidth="1"/>
    <col min="4361" max="4361" width="14.28515625" customWidth="1"/>
    <col min="4362" max="4362" width="9.42578125" bestFit="1" customWidth="1"/>
    <col min="4610" max="4610" width="5.28515625" customWidth="1"/>
    <col min="4611" max="4611" width="25.7109375" customWidth="1"/>
    <col min="4613" max="4613" width="17.42578125" customWidth="1"/>
    <col min="4614" max="4614" width="13.28515625" customWidth="1"/>
    <col min="4615" max="4615" width="13.42578125" customWidth="1"/>
    <col min="4616" max="4616" width="17.28515625" customWidth="1"/>
    <col min="4617" max="4617" width="14.28515625" customWidth="1"/>
    <col min="4618" max="4618" width="9.42578125" bestFit="1" customWidth="1"/>
    <col min="4866" max="4866" width="5.28515625" customWidth="1"/>
    <col min="4867" max="4867" width="25.7109375" customWidth="1"/>
    <col min="4869" max="4869" width="17.42578125" customWidth="1"/>
    <col min="4870" max="4870" width="13.28515625" customWidth="1"/>
    <col min="4871" max="4871" width="13.42578125" customWidth="1"/>
    <col min="4872" max="4872" width="17.28515625" customWidth="1"/>
    <col min="4873" max="4873" width="14.28515625" customWidth="1"/>
    <col min="4874" max="4874" width="9.42578125" bestFit="1" customWidth="1"/>
    <col min="5122" max="5122" width="5.28515625" customWidth="1"/>
    <col min="5123" max="5123" width="25.7109375" customWidth="1"/>
    <col min="5125" max="5125" width="17.42578125" customWidth="1"/>
    <col min="5126" max="5126" width="13.28515625" customWidth="1"/>
    <col min="5127" max="5127" width="13.42578125" customWidth="1"/>
    <col min="5128" max="5128" width="17.28515625" customWidth="1"/>
    <col min="5129" max="5129" width="14.28515625" customWidth="1"/>
    <col min="5130" max="5130" width="9.42578125" bestFit="1" customWidth="1"/>
    <col min="5378" max="5378" width="5.28515625" customWidth="1"/>
    <col min="5379" max="5379" width="25.7109375" customWidth="1"/>
    <col min="5381" max="5381" width="17.42578125" customWidth="1"/>
    <col min="5382" max="5382" width="13.28515625" customWidth="1"/>
    <col min="5383" max="5383" width="13.42578125" customWidth="1"/>
    <col min="5384" max="5384" width="17.28515625" customWidth="1"/>
    <col min="5385" max="5385" width="14.28515625" customWidth="1"/>
    <col min="5386" max="5386" width="9.42578125" bestFit="1" customWidth="1"/>
    <col min="5634" max="5634" width="5.28515625" customWidth="1"/>
    <col min="5635" max="5635" width="25.7109375" customWidth="1"/>
    <col min="5637" max="5637" width="17.42578125" customWidth="1"/>
    <col min="5638" max="5638" width="13.28515625" customWidth="1"/>
    <col min="5639" max="5639" width="13.42578125" customWidth="1"/>
    <col min="5640" max="5640" width="17.28515625" customWidth="1"/>
    <col min="5641" max="5641" width="14.28515625" customWidth="1"/>
    <col min="5642" max="5642" width="9.42578125" bestFit="1" customWidth="1"/>
    <col min="5890" max="5890" width="5.28515625" customWidth="1"/>
    <col min="5891" max="5891" width="25.7109375" customWidth="1"/>
    <col min="5893" max="5893" width="17.42578125" customWidth="1"/>
    <col min="5894" max="5894" width="13.28515625" customWidth="1"/>
    <col min="5895" max="5895" width="13.42578125" customWidth="1"/>
    <col min="5896" max="5896" width="17.28515625" customWidth="1"/>
    <col min="5897" max="5897" width="14.28515625" customWidth="1"/>
    <col min="5898" max="5898" width="9.42578125" bestFit="1" customWidth="1"/>
    <col min="6146" max="6146" width="5.28515625" customWidth="1"/>
    <col min="6147" max="6147" width="25.7109375" customWidth="1"/>
    <col min="6149" max="6149" width="17.42578125" customWidth="1"/>
    <col min="6150" max="6150" width="13.28515625" customWidth="1"/>
    <col min="6151" max="6151" width="13.42578125" customWidth="1"/>
    <col min="6152" max="6152" width="17.28515625" customWidth="1"/>
    <col min="6153" max="6153" width="14.28515625" customWidth="1"/>
    <col min="6154" max="6154" width="9.42578125" bestFit="1" customWidth="1"/>
    <col min="6402" max="6402" width="5.28515625" customWidth="1"/>
    <col min="6403" max="6403" width="25.7109375" customWidth="1"/>
    <col min="6405" max="6405" width="17.42578125" customWidth="1"/>
    <col min="6406" max="6406" width="13.28515625" customWidth="1"/>
    <col min="6407" max="6407" width="13.42578125" customWidth="1"/>
    <col min="6408" max="6408" width="17.28515625" customWidth="1"/>
    <col min="6409" max="6409" width="14.28515625" customWidth="1"/>
    <col min="6410" max="6410" width="9.42578125" bestFit="1" customWidth="1"/>
    <col min="6658" max="6658" width="5.28515625" customWidth="1"/>
    <col min="6659" max="6659" width="25.7109375" customWidth="1"/>
    <col min="6661" max="6661" width="17.42578125" customWidth="1"/>
    <col min="6662" max="6662" width="13.28515625" customWidth="1"/>
    <col min="6663" max="6663" width="13.42578125" customWidth="1"/>
    <col min="6664" max="6664" width="17.28515625" customWidth="1"/>
    <col min="6665" max="6665" width="14.28515625" customWidth="1"/>
    <col min="6666" max="6666" width="9.42578125" bestFit="1" customWidth="1"/>
    <col min="6914" max="6914" width="5.28515625" customWidth="1"/>
    <col min="6915" max="6915" width="25.7109375" customWidth="1"/>
    <col min="6917" max="6917" width="17.42578125" customWidth="1"/>
    <col min="6918" max="6918" width="13.28515625" customWidth="1"/>
    <col min="6919" max="6919" width="13.42578125" customWidth="1"/>
    <col min="6920" max="6920" width="17.28515625" customWidth="1"/>
    <col min="6921" max="6921" width="14.28515625" customWidth="1"/>
    <col min="6922" max="6922" width="9.42578125" bestFit="1" customWidth="1"/>
    <col min="7170" max="7170" width="5.28515625" customWidth="1"/>
    <col min="7171" max="7171" width="25.7109375" customWidth="1"/>
    <col min="7173" max="7173" width="17.42578125" customWidth="1"/>
    <col min="7174" max="7174" width="13.28515625" customWidth="1"/>
    <col min="7175" max="7175" width="13.42578125" customWidth="1"/>
    <col min="7176" max="7176" width="17.28515625" customWidth="1"/>
    <col min="7177" max="7177" width="14.28515625" customWidth="1"/>
    <col min="7178" max="7178" width="9.42578125" bestFit="1" customWidth="1"/>
    <col min="7426" max="7426" width="5.28515625" customWidth="1"/>
    <col min="7427" max="7427" width="25.7109375" customWidth="1"/>
    <col min="7429" max="7429" width="17.42578125" customWidth="1"/>
    <col min="7430" max="7430" width="13.28515625" customWidth="1"/>
    <col min="7431" max="7431" width="13.42578125" customWidth="1"/>
    <col min="7432" max="7432" width="17.28515625" customWidth="1"/>
    <col min="7433" max="7433" width="14.28515625" customWidth="1"/>
    <col min="7434" max="7434" width="9.42578125" bestFit="1" customWidth="1"/>
    <col min="7682" max="7682" width="5.28515625" customWidth="1"/>
    <col min="7683" max="7683" width="25.7109375" customWidth="1"/>
    <col min="7685" max="7685" width="17.42578125" customWidth="1"/>
    <col min="7686" max="7686" width="13.28515625" customWidth="1"/>
    <col min="7687" max="7687" width="13.42578125" customWidth="1"/>
    <col min="7688" max="7688" width="17.28515625" customWidth="1"/>
    <col min="7689" max="7689" width="14.28515625" customWidth="1"/>
    <col min="7690" max="7690" width="9.42578125" bestFit="1" customWidth="1"/>
    <col min="7938" max="7938" width="5.28515625" customWidth="1"/>
    <col min="7939" max="7939" width="25.7109375" customWidth="1"/>
    <col min="7941" max="7941" width="17.42578125" customWidth="1"/>
    <col min="7942" max="7942" width="13.28515625" customWidth="1"/>
    <col min="7943" max="7943" width="13.42578125" customWidth="1"/>
    <col min="7944" max="7944" width="17.28515625" customWidth="1"/>
    <col min="7945" max="7945" width="14.28515625" customWidth="1"/>
    <col min="7946" max="7946" width="9.42578125" bestFit="1" customWidth="1"/>
    <col min="8194" max="8194" width="5.28515625" customWidth="1"/>
    <col min="8195" max="8195" width="25.7109375" customWidth="1"/>
    <col min="8197" max="8197" width="17.42578125" customWidth="1"/>
    <col min="8198" max="8198" width="13.28515625" customWidth="1"/>
    <col min="8199" max="8199" width="13.42578125" customWidth="1"/>
    <col min="8200" max="8200" width="17.28515625" customWidth="1"/>
    <col min="8201" max="8201" width="14.28515625" customWidth="1"/>
    <col min="8202" max="8202" width="9.42578125" bestFit="1" customWidth="1"/>
    <col min="8450" max="8450" width="5.28515625" customWidth="1"/>
    <col min="8451" max="8451" width="25.7109375" customWidth="1"/>
    <col min="8453" max="8453" width="17.42578125" customWidth="1"/>
    <col min="8454" max="8454" width="13.28515625" customWidth="1"/>
    <col min="8455" max="8455" width="13.42578125" customWidth="1"/>
    <col min="8456" max="8456" width="17.28515625" customWidth="1"/>
    <col min="8457" max="8457" width="14.28515625" customWidth="1"/>
    <col min="8458" max="8458" width="9.42578125" bestFit="1" customWidth="1"/>
    <col min="8706" max="8706" width="5.28515625" customWidth="1"/>
    <col min="8707" max="8707" width="25.7109375" customWidth="1"/>
    <col min="8709" max="8709" width="17.42578125" customWidth="1"/>
    <col min="8710" max="8710" width="13.28515625" customWidth="1"/>
    <col min="8711" max="8711" width="13.42578125" customWidth="1"/>
    <col min="8712" max="8712" width="17.28515625" customWidth="1"/>
    <col min="8713" max="8713" width="14.28515625" customWidth="1"/>
    <col min="8714" max="8714" width="9.42578125" bestFit="1" customWidth="1"/>
    <col min="8962" max="8962" width="5.28515625" customWidth="1"/>
    <col min="8963" max="8963" width="25.7109375" customWidth="1"/>
    <col min="8965" max="8965" width="17.42578125" customWidth="1"/>
    <col min="8966" max="8966" width="13.28515625" customWidth="1"/>
    <col min="8967" max="8967" width="13.42578125" customWidth="1"/>
    <col min="8968" max="8968" width="17.28515625" customWidth="1"/>
    <col min="8969" max="8969" width="14.28515625" customWidth="1"/>
    <col min="8970" max="8970" width="9.42578125" bestFit="1" customWidth="1"/>
    <col min="9218" max="9218" width="5.28515625" customWidth="1"/>
    <col min="9219" max="9219" width="25.7109375" customWidth="1"/>
    <col min="9221" max="9221" width="17.42578125" customWidth="1"/>
    <col min="9222" max="9222" width="13.28515625" customWidth="1"/>
    <col min="9223" max="9223" width="13.42578125" customWidth="1"/>
    <col min="9224" max="9224" width="17.28515625" customWidth="1"/>
    <col min="9225" max="9225" width="14.28515625" customWidth="1"/>
    <col min="9226" max="9226" width="9.42578125" bestFit="1" customWidth="1"/>
    <col min="9474" max="9474" width="5.28515625" customWidth="1"/>
    <col min="9475" max="9475" width="25.7109375" customWidth="1"/>
    <col min="9477" max="9477" width="17.42578125" customWidth="1"/>
    <col min="9478" max="9478" width="13.28515625" customWidth="1"/>
    <col min="9479" max="9479" width="13.42578125" customWidth="1"/>
    <col min="9480" max="9480" width="17.28515625" customWidth="1"/>
    <col min="9481" max="9481" width="14.28515625" customWidth="1"/>
    <col min="9482" max="9482" width="9.42578125" bestFit="1" customWidth="1"/>
    <col min="9730" max="9730" width="5.28515625" customWidth="1"/>
    <col min="9731" max="9731" width="25.7109375" customWidth="1"/>
    <col min="9733" max="9733" width="17.42578125" customWidth="1"/>
    <col min="9734" max="9734" width="13.28515625" customWidth="1"/>
    <col min="9735" max="9735" width="13.42578125" customWidth="1"/>
    <col min="9736" max="9736" width="17.28515625" customWidth="1"/>
    <col min="9737" max="9737" width="14.28515625" customWidth="1"/>
    <col min="9738" max="9738" width="9.42578125" bestFit="1" customWidth="1"/>
    <col min="9986" max="9986" width="5.28515625" customWidth="1"/>
    <col min="9987" max="9987" width="25.7109375" customWidth="1"/>
    <col min="9989" max="9989" width="17.42578125" customWidth="1"/>
    <col min="9990" max="9990" width="13.28515625" customWidth="1"/>
    <col min="9991" max="9991" width="13.42578125" customWidth="1"/>
    <col min="9992" max="9992" width="17.28515625" customWidth="1"/>
    <col min="9993" max="9993" width="14.28515625" customWidth="1"/>
    <col min="9994" max="9994" width="9.42578125" bestFit="1" customWidth="1"/>
    <col min="10242" max="10242" width="5.28515625" customWidth="1"/>
    <col min="10243" max="10243" width="25.7109375" customWidth="1"/>
    <col min="10245" max="10245" width="17.42578125" customWidth="1"/>
    <col min="10246" max="10246" width="13.28515625" customWidth="1"/>
    <col min="10247" max="10247" width="13.42578125" customWidth="1"/>
    <col min="10248" max="10248" width="17.28515625" customWidth="1"/>
    <col min="10249" max="10249" width="14.28515625" customWidth="1"/>
    <col min="10250" max="10250" width="9.42578125" bestFit="1" customWidth="1"/>
    <col min="10498" max="10498" width="5.28515625" customWidth="1"/>
    <col min="10499" max="10499" width="25.7109375" customWidth="1"/>
    <col min="10501" max="10501" width="17.42578125" customWidth="1"/>
    <col min="10502" max="10502" width="13.28515625" customWidth="1"/>
    <col min="10503" max="10503" width="13.42578125" customWidth="1"/>
    <col min="10504" max="10504" width="17.28515625" customWidth="1"/>
    <col min="10505" max="10505" width="14.28515625" customWidth="1"/>
    <col min="10506" max="10506" width="9.42578125" bestFit="1" customWidth="1"/>
    <col min="10754" max="10754" width="5.28515625" customWidth="1"/>
    <col min="10755" max="10755" width="25.7109375" customWidth="1"/>
    <col min="10757" max="10757" width="17.42578125" customWidth="1"/>
    <col min="10758" max="10758" width="13.28515625" customWidth="1"/>
    <col min="10759" max="10759" width="13.42578125" customWidth="1"/>
    <col min="10760" max="10760" width="17.28515625" customWidth="1"/>
    <col min="10761" max="10761" width="14.28515625" customWidth="1"/>
    <col min="10762" max="10762" width="9.42578125" bestFit="1" customWidth="1"/>
    <col min="11010" max="11010" width="5.28515625" customWidth="1"/>
    <col min="11011" max="11011" width="25.7109375" customWidth="1"/>
    <col min="11013" max="11013" width="17.42578125" customWidth="1"/>
    <col min="11014" max="11014" width="13.28515625" customWidth="1"/>
    <col min="11015" max="11015" width="13.42578125" customWidth="1"/>
    <col min="11016" max="11016" width="17.28515625" customWidth="1"/>
    <col min="11017" max="11017" width="14.28515625" customWidth="1"/>
    <col min="11018" max="11018" width="9.42578125" bestFit="1" customWidth="1"/>
    <col min="11266" max="11266" width="5.28515625" customWidth="1"/>
    <col min="11267" max="11267" width="25.7109375" customWidth="1"/>
    <col min="11269" max="11269" width="17.42578125" customWidth="1"/>
    <col min="11270" max="11270" width="13.28515625" customWidth="1"/>
    <col min="11271" max="11271" width="13.42578125" customWidth="1"/>
    <col min="11272" max="11272" width="17.28515625" customWidth="1"/>
    <col min="11273" max="11273" width="14.28515625" customWidth="1"/>
    <col min="11274" max="11274" width="9.42578125" bestFit="1" customWidth="1"/>
    <col min="11522" max="11522" width="5.28515625" customWidth="1"/>
    <col min="11523" max="11523" width="25.7109375" customWidth="1"/>
    <col min="11525" max="11525" width="17.42578125" customWidth="1"/>
    <col min="11526" max="11526" width="13.28515625" customWidth="1"/>
    <col min="11527" max="11527" width="13.42578125" customWidth="1"/>
    <col min="11528" max="11528" width="17.28515625" customWidth="1"/>
    <col min="11529" max="11529" width="14.28515625" customWidth="1"/>
    <col min="11530" max="11530" width="9.42578125" bestFit="1" customWidth="1"/>
    <col min="11778" max="11778" width="5.28515625" customWidth="1"/>
    <col min="11779" max="11779" width="25.7109375" customWidth="1"/>
    <col min="11781" max="11781" width="17.42578125" customWidth="1"/>
    <col min="11782" max="11782" width="13.28515625" customWidth="1"/>
    <col min="11783" max="11783" width="13.42578125" customWidth="1"/>
    <col min="11784" max="11784" width="17.28515625" customWidth="1"/>
    <col min="11785" max="11785" width="14.28515625" customWidth="1"/>
    <col min="11786" max="11786" width="9.42578125" bestFit="1" customWidth="1"/>
    <col min="12034" max="12034" width="5.28515625" customWidth="1"/>
    <col min="12035" max="12035" width="25.7109375" customWidth="1"/>
    <col min="12037" max="12037" width="17.42578125" customWidth="1"/>
    <col min="12038" max="12038" width="13.28515625" customWidth="1"/>
    <col min="12039" max="12039" width="13.42578125" customWidth="1"/>
    <col min="12040" max="12040" width="17.28515625" customWidth="1"/>
    <col min="12041" max="12041" width="14.28515625" customWidth="1"/>
    <col min="12042" max="12042" width="9.42578125" bestFit="1" customWidth="1"/>
    <col min="12290" max="12290" width="5.28515625" customWidth="1"/>
    <col min="12291" max="12291" width="25.7109375" customWidth="1"/>
    <col min="12293" max="12293" width="17.42578125" customWidth="1"/>
    <col min="12294" max="12294" width="13.28515625" customWidth="1"/>
    <col min="12295" max="12295" width="13.42578125" customWidth="1"/>
    <col min="12296" max="12296" width="17.28515625" customWidth="1"/>
    <col min="12297" max="12297" width="14.28515625" customWidth="1"/>
    <col min="12298" max="12298" width="9.42578125" bestFit="1" customWidth="1"/>
    <col min="12546" max="12546" width="5.28515625" customWidth="1"/>
    <col min="12547" max="12547" width="25.7109375" customWidth="1"/>
    <col min="12549" max="12549" width="17.42578125" customWidth="1"/>
    <col min="12550" max="12550" width="13.28515625" customWidth="1"/>
    <col min="12551" max="12551" width="13.42578125" customWidth="1"/>
    <col min="12552" max="12552" width="17.28515625" customWidth="1"/>
    <col min="12553" max="12553" width="14.28515625" customWidth="1"/>
    <col min="12554" max="12554" width="9.42578125" bestFit="1" customWidth="1"/>
    <col min="12802" max="12802" width="5.28515625" customWidth="1"/>
    <col min="12803" max="12803" width="25.7109375" customWidth="1"/>
    <col min="12805" max="12805" width="17.42578125" customWidth="1"/>
    <col min="12806" max="12806" width="13.28515625" customWidth="1"/>
    <col min="12807" max="12807" width="13.42578125" customWidth="1"/>
    <col min="12808" max="12808" width="17.28515625" customWidth="1"/>
    <col min="12809" max="12809" width="14.28515625" customWidth="1"/>
    <col min="12810" max="12810" width="9.42578125" bestFit="1" customWidth="1"/>
    <col min="13058" max="13058" width="5.28515625" customWidth="1"/>
    <col min="13059" max="13059" width="25.7109375" customWidth="1"/>
    <col min="13061" max="13061" width="17.42578125" customWidth="1"/>
    <col min="13062" max="13062" width="13.28515625" customWidth="1"/>
    <col min="13063" max="13063" width="13.42578125" customWidth="1"/>
    <col min="13064" max="13064" width="17.28515625" customWidth="1"/>
    <col min="13065" max="13065" width="14.28515625" customWidth="1"/>
    <col min="13066" max="13066" width="9.42578125" bestFit="1" customWidth="1"/>
    <col min="13314" max="13314" width="5.28515625" customWidth="1"/>
    <col min="13315" max="13315" width="25.7109375" customWidth="1"/>
    <col min="13317" max="13317" width="17.42578125" customWidth="1"/>
    <col min="13318" max="13318" width="13.28515625" customWidth="1"/>
    <col min="13319" max="13319" width="13.42578125" customWidth="1"/>
    <col min="13320" max="13320" width="17.28515625" customWidth="1"/>
    <col min="13321" max="13321" width="14.28515625" customWidth="1"/>
    <col min="13322" max="13322" width="9.42578125" bestFit="1" customWidth="1"/>
    <col min="13570" max="13570" width="5.28515625" customWidth="1"/>
    <col min="13571" max="13571" width="25.7109375" customWidth="1"/>
    <col min="13573" max="13573" width="17.42578125" customWidth="1"/>
    <col min="13574" max="13574" width="13.28515625" customWidth="1"/>
    <col min="13575" max="13575" width="13.42578125" customWidth="1"/>
    <col min="13576" max="13576" width="17.28515625" customWidth="1"/>
    <col min="13577" max="13577" width="14.28515625" customWidth="1"/>
    <col min="13578" max="13578" width="9.42578125" bestFit="1" customWidth="1"/>
    <col min="13826" max="13826" width="5.28515625" customWidth="1"/>
    <col min="13827" max="13827" width="25.7109375" customWidth="1"/>
    <col min="13829" max="13829" width="17.42578125" customWidth="1"/>
    <col min="13830" max="13830" width="13.28515625" customWidth="1"/>
    <col min="13831" max="13831" width="13.42578125" customWidth="1"/>
    <col min="13832" max="13832" width="17.28515625" customWidth="1"/>
    <col min="13833" max="13833" width="14.28515625" customWidth="1"/>
    <col min="13834" max="13834" width="9.42578125" bestFit="1" customWidth="1"/>
    <col min="14082" max="14082" width="5.28515625" customWidth="1"/>
    <col min="14083" max="14083" width="25.7109375" customWidth="1"/>
    <col min="14085" max="14085" width="17.42578125" customWidth="1"/>
    <col min="14086" max="14086" width="13.28515625" customWidth="1"/>
    <col min="14087" max="14087" width="13.42578125" customWidth="1"/>
    <col min="14088" max="14088" width="17.28515625" customWidth="1"/>
    <col min="14089" max="14089" width="14.28515625" customWidth="1"/>
    <col min="14090" max="14090" width="9.42578125" bestFit="1" customWidth="1"/>
    <col min="14338" max="14338" width="5.28515625" customWidth="1"/>
    <col min="14339" max="14339" width="25.7109375" customWidth="1"/>
    <col min="14341" max="14341" width="17.42578125" customWidth="1"/>
    <col min="14342" max="14342" width="13.28515625" customWidth="1"/>
    <col min="14343" max="14343" width="13.42578125" customWidth="1"/>
    <col min="14344" max="14344" width="17.28515625" customWidth="1"/>
    <col min="14345" max="14345" width="14.28515625" customWidth="1"/>
    <col min="14346" max="14346" width="9.42578125" bestFit="1" customWidth="1"/>
    <col min="14594" max="14594" width="5.28515625" customWidth="1"/>
    <col min="14595" max="14595" width="25.7109375" customWidth="1"/>
    <col min="14597" max="14597" width="17.42578125" customWidth="1"/>
    <col min="14598" max="14598" width="13.28515625" customWidth="1"/>
    <col min="14599" max="14599" width="13.42578125" customWidth="1"/>
    <col min="14600" max="14600" width="17.28515625" customWidth="1"/>
    <col min="14601" max="14601" width="14.28515625" customWidth="1"/>
    <col min="14602" max="14602" width="9.42578125" bestFit="1" customWidth="1"/>
    <col min="14850" max="14850" width="5.28515625" customWidth="1"/>
    <col min="14851" max="14851" width="25.7109375" customWidth="1"/>
    <col min="14853" max="14853" width="17.42578125" customWidth="1"/>
    <col min="14854" max="14854" width="13.28515625" customWidth="1"/>
    <col min="14855" max="14855" width="13.42578125" customWidth="1"/>
    <col min="14856" max="14856" width="17.28515625" customWidth="1"/>
    <col min="14857" max="14857" width="14.28515625" customWidth="1"/>
    <col min="14858" max="14858" width="9.42578125" bestFit="1" customWidth="1"/>
    <col min="15106" max="15106" width="5.28515625" customWidth="1"/>
    <col min="15107" max="15107" width="25.7109375" customWidth="1"/>
    <col min="15109" max="15109" width="17.42578125" customWidth="1"/>
    <col min="15110" max="15110" width="13.28515625" customWidth="1"/>
    <col min="15111" max="15111" width="13.42578125" customWidth="1"/>
    <col min="15112" max="15112" width="17.28515625" customWidth="1"/>
    <col min="15113" max="15113" width="14.28515625" customWidth="1"/>
    <col min="15114" max="15114" width="9.42578125" bestFit="1" customWidth="1"/>
    <col min="15362" max="15362" width="5.28515625" customWidth="1"/>
    <col min="15363" max="15363" width="25.7109375" customWidth="1"/>
    <col min="15365" max="15365" width="17.42578125" customWidth="1"/>
    <col min="15366" max="15366" width="13.28515625" customWidth="1"/>
    <col min="15367" max="15367" width="13.42578125" customWidth="1"/>
    <col min="15368" max="15368" width="17.28515625" customWidth="1"/>
    <col min="15369" max="15369" width="14.28515625" customWidth="1"/>
    <col min="15370" max="15370" width="9.42578125" bestFit="1" customWidth="1"/>
    <col min="15618" max="15618" width="5.28515625" customWidth="1"/>
    <col min="15619" max="15619" width="25.7109375" customWidth="1"/>
    <col min="15621" max="15621" width="17.42578125" customWidth="1"/>
    <col min="15622" max="15622" width="13.28515625" customWidth="1"/>
    <col min="15623" max="15623" width="13.42578125" customWidth="1"/>
    <col min="15624" max="15624" width="17.28515625" customWidth="1"/>
    <col min="15625" max="15625" width="14.28515625" customWidth="1"/>
    <col min="15626" max="15626" width="9.42578125" bestFit="1" customWidth="1"/>
    <col min="15874" max="15874" width="5.28515625" customWidth="1"/>
    <col min="15875" max="15875" width="25.7109375" customWidth="1"/>
    <col min="15877" max="15877" width="17.42578125" customWidth="1"/>
    <col min="15878" max="15878" width="13.28515625" customWidth="1"/>
    <col min="15879" max="15879" width="13.42578125" customWidth="1"/>
    <col min="15880" max="15880" width="17.28515625" customWidth="1"/>
    <col min="15881" max="15881" width="14.28515625" customWidth="1"/>
    <col min="15882" max="15882" width="9.42578125" bestFit="1" customWidth="1"/>
    <col min="16130" max="16130" width="5.28515625" customWidth="1"/>
    <col min="16131" max="16131" width="25.7109375" customWidth="1"/>
    <col min="16133" max="16133" width="17.42578125" customWidth="1"/>
    <col min="16134" max="16134" width="13.28515625" customWidth="1"/>
    <col min="16135" max="16135" width="13.42578125" customWidth="1"/>
    <col min="16136" max="16136" width="17.28515625" customWidth="1"/>
    <col min="16137" max="16137" width="14.28515625" customWidth="1"/>
    <col min="16138" max="16138" width="9.42578125" bestFit="1" customWidth="1"/>
  </cols>
  <sheetData>
    <row r="1" spans="1:10" x14ac:dyDescent="0.25">
      <c r="A1" s="262"/>
      <c r="B1" s="262" t="s">
        <v>406</v>
      </c>
    </row>
    <row r="2" spans="1:10" ht="15.75" x14ac:dyDescent="0.25">
      <c r="A2" s="666" t="s">
        <v>563</v>
      </c>
      <c r="B2" s="666"/>
      <c r="C2" s="666"/>
      <c r="D2" s="666"/>
      <c r="E2" s="666"/>
      <c r="F2" s="666"/>
      <c r="G2" s="666"/>
      <c r="H2" s="666"/>
      <c r="I2" s="666"/>
      <c r="J2" s="666"/>
    </row>
    <row r="3" spans="1:10" ht="46.5" customHeight="1" x14ac:dyDescent="0.25">
      <c r="A3" s="263"/>
      <c r="B3" s="264" t="s">
        <v>407</v>
      </c>
      <c r="C3" s="265" t="s">
        <v>398</v>
      </c>
      <c r="D3" s="249" t="s">
        <v>408</v>
      </c>
      <c r="E3" s="249" t="s">
        <v>409</v>
      </c>
      <c r="F3" s="249" t="s">
        <v>549</v>
      </c>
      <c r="G3" s="249" t="s">
        <v>410</v>
      </c>
      <c r="H3" s="249" t="s">
        <v>411</v>
      </c>
      <c r="I3" s="249" t="s">
        <v>412</v>
      </c>
      <c r="J3" s="265" t="s">
        <v>152</v>
      </c>
    </row>
    <row r="4" spans="1:10" x14ac:dyDescent="0.25">
      <c r="A4" s="266">
        <v>1</v>
      </c>
      <c r="B4" s="267" t="s">
        <v>413</v>
      </c>
      <c r="C4" s="268" t="s">
        <v>418</v>
      </c>
      <c r="D4" s="269"/>
      <c r="E4" s="270" t="s">
        <v>414</v>
      </c>
      <c r="F4" s="270"/>
      <c r="G4" s="270"/>
      <c r="H4" s="270" t="s">
        <v>414</v>
      </c>
      <c r="I4" s="270"/>
      <c r="J4" s="271">
        <v>0</v>
      </c>
    </row>
    <row r="5" spans="1:10" x14ac:dyDescent="0.25">
      <c r="A5" s="266">
        <v>2</v>
      </c>
      <c r="B5" s="267" t="s">
        <v>415</v>
      </c>
      <c r="C5" s="268" t="s">
        <v>417</v>
      </c>
      <c r="D5" s="269"/>
      <c r="E5" s="270" t="s">
        <v>414</v>
      </c>
      <c r="F5" s="270"/>
      <c r="G5" s="270"/>
      <c r="H5" s="270" t="s">
        <v>414</v>
      </c>
      <c r="I5" s="270"/>
      <c r="J5" s="271">
        <v>106.62</v>
      </c>
    </row>
    <row r="6" spans="1:10" ht="8.25" customHeight="1" x14ac:dyDescent="0.25">
      <c r="A6" s="272"/>
      <c r="B6" s="667"/>
      <c r="C6" s="667"/>
      <c r="D6" s="667"/>
      <c r="E6" s="667"/>
      <c r="F6" s="667"/>
      <c r="G6" s="667"/>
      <c r="H6" s="667"/>
      <c r="I6" s="667"/>
      <c r="J6" s="668"/>
    </row>
    <row r="7" spans="1:10" x14ac:dyDescent="0.25">
      <c r="A7" s="266">
        <v>3</v>
      </c>
      <c r="B7" s="267" t="s">
        <v>556</v>
      </c>
      <c r="C7" s="273" t="s">
        <v>417</v>
      </c>
      <c r="D7" s="269"/>
      <c r="E7" s="270" t="s">
        <v>414</v>
      </c>
      <c r="F7" s="270"/>
      <c r="G7" s="270"/>
      <c r="H7" s="270" t="s">
        <v>414</v>
      </c>
      <c r="I7" s="269"/>
      <c r="J7" s="271"/>
    </row>
    <row r="8" spans="1:10" x14ac:dyDescent="0.25">
      <c r="A8" s="266">
        <v>4</v>
      </c>
      <c r="B8" s="267" t="s">
        <v>557</v>
      </c>
      <c r="C8" s="273" t="s">
        <v>417</v>
      </c>
      <c r="D8" s="269"/>
      <c r="E8" s="270" t="s">
        <v>414</v>
      </c>
      <c r="F8" s="270"/>
      <c r="G8" s="270"/>
      <c r="H8" s="270" t="s">
        <v>414</v>
      </c>
      <c r="I8" s="269"/>
      <c r="J8" s="271"/>
    </row>
    <row r="9" spans="1:10" x14ac:dyDescent="0.25">
      <c r="A9" s="266">
        <v>5</v>
      </c>
      <c r="B9" s="267" t="s">
        <v>559</v>
      </c>
      <c r="C9" s="273" t="s">
        <v>417</v>
      </c>
      <c r="D9" s="269"/>
      <c r="E9" s="270" t="s">
        <v>414</v>
      </c>
      <c r="F9" s="270"/>
      <c r="G9" s="270"/>
      <c r="H9" s="270" t="s">
        <v>414</v>
      </c>
      <c r="I9" s="269"/>
      <c r="J9" s="271">
        <v>200</v>
      </c>
    </row>
    <row r="10" spans="1:10" x14ac:dyDescent="0.25">
      <c r="A10" s="266">
        <v>6</v>
      </c>
      <c r="B10" s="267" t="s">
        <v>560</v>
      </c>
      <c r="C10" s="273" t="s">
        <v>417</v>
      </c>
      <c r="D10" s="269"/>
      <c r="E10" s="270" t="s">
        <v>414</v>
      </c>
      <c r="F10" s="270"/>
      <c r="G10" s="270"/>
      <c r="H10" s="270" t="s">
        <v>414</v>
      </c>
      <c r="I10" s="269"/>
      <c r="J10" s="271"/>
    </row>
    <row r="11" spans="1:10" x14ac:dyDescent="0.25">
      <c r="A11" s="266">
        <v>7</v>
      </c>
      <c r="B11" s="267" t="s">
        <v>562</v>
      </c>
      <c r="C11" s="273" t="s">
        <v>417</v>
      </c>
      <c r="D11" s="269"/>
      <c r="E11" s="270" t="s">
        <v>414</v>
      </c>
      <c r="F11" s="270"/>
      <c r="G11" s="270"/>
      <c r="H11" s="270" t="s">
        <v>414</v>
      </c>
      <c r="I11" s="269"/>
      <c r="J11" s="271"/>
    </row>
    <row r="12" spans="1:10" ht="9" customHeight="1" x14ac:dyDescent="0.25">
      <c r="A12" s="272"/>
      <c r="B12" s="274"/>
      <c r="C12" s="669"/>
      <c r="D12" s="669"/>
      <c r="E12" s="669"/>
      <c r="F12" s="669"/>
      <c r="G12" s="669"/>
      <c r="H12" s="275"/>
      <c r="I12" s="275"/>
      <c r="J12" s="276"/>
    </row>
    <row r="13" spans="1:10" ht="36.75" customHeight="1" x14ac:dyDescent="0.25">
      <c r="A13" s="549"/>
      <c r="B13" s="264" t="s">
        <v>419</v>
      </c>
      <c r="C13" s="265" t="s">
        <v>398</v>
      </c>
      <c r="D13" s="249" t="s">
        <v>408</v>
      </c>
      <c r="E13" s="249" t="s">
        <v>409</v>
      </c>
      <c r="F13" s="249" t="s">
        <v>549</v>
      </c>
      <c r="G13" s="249" t="s">
        <v>410</v>
      </c>
      <c r="H13" s="249" t="s">
        <v>411</v>
      </c>
      <c r="I13" s="249" t="s">
        <v>412</v>
      </c>
      <c r="J13" s="249" t="s">
        <v>152</v>
      </c>
    </row>
    <row r="14" spans="1:10" x14ac:dyDescent="0.25">
      <c r="A14" s="266">
        <v>8</v>
      </c>
      <c r="B14" s="277" t="s">
        <v>420</v>
      </c>
      <c r="C14" s="273" t="s">
        <v>417</v>
      </c>
      <c r="D14" s="270"/>
      <c r="E14" s="270"/>
      <c r="F14" s="270"/>
      <c r="G14" s="269"/>
      <c r="H14" s="270" t="s">
        <v>414</v>
      </c>
      <c r="I14" s="270"/>
      <c r="J14" s="271">
        <v>209.58</v>
      </c>
    </row>
    <row r="15" spans="1:10" x14ac:dyDescent="0.25">
      <c r="A15" s="266">
        <v>9</v>
      </c>
      <c r="B15" s="267" t="s">
        <v>421</v>
      </c>
      <c r="C15" s="268" t="s">
        <v>418</v>
      </c>
      <c r="D15" s="278"/>
      <c r="E15" s="270"/>
      <c r="F15" s="270"/>
      <c r="G15" s="270"/>
      <c r="H15" s="270" t="s">
        <v>414</v>
      </c>
      <c r="I15" s="270" t="s">
        <v>414</v>
      </c>
      <c r="J15" s="271">
        <v>0</v>
      </c>
    </row>
    <row r="16" spans="1:10" ht="8.25" customHeight="1" x14ac:dyDescent="0.25">
      <c r="A16" s="272"/>
      <c r="B16" s="670"/>
      <c r="C16" s="670"/>
      <c r="D16" s="670"/>
      <c r="E16" s="670"/>
      <c r="F16" s="670"/>
      <c r="G16" s="670"/>
      <c r="H16" s="670"/>
      <c r="I16" s="670"/>
      <c r="J16" s="671"/>
    </row>
    <row r="17" spans="1:12" x14ac:dyDescent="0.25">
      <c r="A17" s="266">
        <v>10</v>
      </c>
      <c r="B17" s="277" t="s">
        <v>416</v>
      </c>
      <c r="C17" s="268" t="s">
        <v>417</v>
      </c>
      <c r="D17" s="270"/>
      <c r="E17" s="269"/>
      <c r="F17" s="269"/>
      <c r="G17" s="270" t="s">
        <v>414</v>
      </c>
      <c r="H17" s="270" t="s">
        <v>414</v>
      </c>
      <c r="I17" s="270"/>
      <c r="J17" s="271">
        <v>241.6</v>
      </c>
    </row>
    <row r="18" spans="1:12" x14ac:dyDescent="0.25">
      <c r="A18" s="266">
        <v>11</v>
      </c>
      <c r="B18" s="277" t="s">
        <v>423</v>
      </c>
      <c r="C18" s="268" t="s">
        <v>417</v>
      </c>
      <c r="D18" s="270"/>
      <c r="E18" s="269"/>
      <c r="F18" s="270" t="s">
        <v>414</v>
      </c>
      <c r="G18" s="270"/>
      <c r="H18" s="270"/>
      <c r="I18" s="270" t="s">
        <v>414</v>
      </c>
      <c r="J18" s="271">
        <v>241.6</v>
      </c>
    </row>
    <row r="19" spans="1:12" x14ac:dyDescent="0.25">
      <c r="A19" s="266">
        <v>12</v>
      </c>
      <c r="B19" s="277" t="s">
        <v>425</v>
      </c>
      <c r="C19" s="268" t="s">
        <v>418</v>
      </c>
      <c r="D19" s="270"/>
      <c r="E19" s="623" t="s">
        <v>414</v>
      </c>
      <c r="F19" s="279"/>
      <c r="G19" s="269"/>
      <c r="H19" s="270" t="s">
        <v>414</v>
      </c>
      <c r="I19" s="270"/>
      <c r="J19" s="271">
        <v>0</v>
      </c>
    </row>
    <row r="20" spans="1:12" x14ac:dyDescent="0.25">
      <c r="A20" s="266">
        <v>13</v>
      </c>
      <c r="B20" s="277" t="s">
        <v>424</v>
      </c>
      <c r="C20" s="273" t="s">
        <v>418</v>
      </c>
      <c r="D20" s="269"/>
      <c r="E20" s="270" t="s">
        <v>414</v>
      </c>
      <c r="F20" s="270"/>
      <c r="G20" s="270"/>
      <c r="H20" s="270" t="s">
        <v>414</v>
      </c>
      <c r="I20" s="270"/>
      <c r="J20" s="271">
        <v>0</v>
      </c>
      <c r="K20" s="328"/>
    </row>
    <row r="21" spans="1:12" x14ac:dyDescent="0.25">
      <c r="A21" s="266">
        <v>14</v>
      </c>
      <c r="B21" s="277" t="s">
        <v>552</v>
      </c>
      <c r="C21" s="273" t="s">
        <v>417</v>
      </c>
      <c r="D21" s="269"/>
      <c r="E21" s="270"/>
      <c r="F21" s="270"/>
      <c r="G21" s="270" t="s">
        <v>414</v>
      </c>
      <c r="H21" s="270"/>
      <c r="I21" s="270" t="s">
        <v>414</v>
      </c>
      <c r="J21" s="271">
        <v>150</v>
      </c>
      <c r="K21" s="328"/>
      <c r="L21" s="578"/>
    </row>
    <row r="22" spans="1:12" x14ac:dyDescent="0.25">
      <c r="A22" s="266">
        <v>15</v>
      </c>
      <c r="B22" s="277" t="s">
        <v>422</v>
      </c>
      <c r="C22" s="268" t="s">
        <v>417</v>
      </c>
      <c r="D22" s="269"/>
      <c r="E22" s="270" t="s">
        <v>414</v>
      </c>
      <c r="F22" s="270" t="s">
        <v>414</v>
      </c>
      <c r="G22" s="270"/>
      <c r="H22" s="270"/>
      <c r="I22" s="270"/>
      <c r="J22" s="271">
        <v>241.6</v>
      </c>
      <c r="K22" s="328"/>
    </row>
    <row r="23" spans="1:12" x14ac:dyDescent="0.25">
      <c r="A23" s="266">
        <v>16</v>
      </c>
      <c r="B23" s="277" t="s">
        <v>561</v>
      </c>
      <c r="C23" s="268" t="s">
        <v>417</v>
      </c>
      <c r="D23" s="269"/>
      <c r="E23" s="270"/>
      <c r="F23" s="270"/>
      <c r="G23" s="270"/>
      <c r="H23" s="270"/>
      <c r="I23" s="270"/>
      <c r="J23" s="271"/>
      <c r="K23" s="328"/>
    </row>
    <row r="24" spans="1:12" x14ac:dyDescent="0.25">
      <c r="A24" s="266">
        <v>17</v>
      </c>
      <c r="B24" s="277" t="s">
        <v>551</v>
      </c>
      <c r="C24" s="268" t="s">
        <v>417</v>
      </c>
      <c r="D24" s="270" t="s">
        <v>414</v>
      </c>
      <c r="E24" s="269"/>
      <c r="F24" s="269"/>
      <c r="G24" s="269"/>
      <c r="H24" s="270" t="s">
        <v>414</v>
      </c>
      <c r="I24" s="270"/>
      <c r="J24" s="271"/>
    </row>
    <row r="25" spans="1:12" ht="9" customHeight="1" x14ac:dyDescent="0.25">
      <c r="A25" s="272"/>
      <c r="B25" s="274"/>
      <c r="C25" s="669"/>
      <c r="D25" s="669"/>
      <c r="E25" s="669"/>
      <c r="F25" s="669"/>
      <c r="G25" s="669"/>
      <c r="H25" s="275"/>
      <c r="I25" s="275"/>
      <c r="J25" s="276"/>
    </row>
    <row r="26" spans="1:12" ht="38.25" customHeight="1" x14ac:dyDescent="0.25">
      <c r="A26" s="549"/>
      <c r="B26" s="264" t="s">
        <v>426</v>
      </c>
      <c r="C26" s="265" t="s">
        <v>398</v>
      </c>
      <c r="D26" s="249" t="s">
        <v>408</v>
      </c>
      <c r="E26" s="249" t="s">
        <v>409</v>
      </c>
      <c r="F26" s="249" t="s">
        <v>549</v>
      </c>
      <c r="G26" s="249" t="s">
        <v>410</v>
      </c>
      <c r="H26" s="249" t="s">
        <v>427</v>
      </c>
      <c r="I26" s="249" t="s">
        <v>412</v>
      </c>
      <c r="J26" s="249" t="s">
        <v>152</v>
      </c>
    </row>
    <row r="27" spans="1:12" x14ac:dyDescent="0.25">
      <c r="A27" s="266">
        <v>18</v>
      </c>
      <c r="B27" s="267" t="s">
        <v>428</v>
      </c>
      <c r="C27" s="268" t="s">
        <v>418</v>
      </c>
      <c r="D27" s="270"/>
      <c r="E27" s="270"/>
      <c r="F27" s="270"/>
      <c r="G27" s="269"/>
      <c r="H27" s="270" t="s">
        <v>414</v>
      </c>
      <c r="I27" s="270" t="s">
        <v>414</v>
      </c>
      <c r="J27" s="271">
        <v>0</v>
      </c>
    </row>
    <row r="28" spans="1:12" ht="7.5" customHeight="1" x14ac:dyDescent="0.25">
      <c r="A28" s="272"/>
      <c r="B28" s="667"/>
      <c r="C28" s="667"/>
      <c r="D28" s="667"/>
      <c r="E28" s="667"/>
      <c r="F28" s="667"/>
      <c r="G28" s="667"/>
      <c r="H28" s="667"/>
      <c r="I28" s="667"/>
      <c r="J28" s="668"/>
    </row>
    <row r="29" spans="1:12" x14ac:dyDescent="0.25">
      <c r="A29" s="266">
        <v>19</v>
      </c>
      <c r="B29" s="267" t="s">
        <v>429</v>
      </c>
      <c r="C29" s="268" t="s">
        <v>417</v>
      </c>
      <c r="D29" s="270" t="s">
        <v>414</v>
      </c>
      <c r="E29" s="270"/>
      <c r="F29" s="270"/>
      <c r="G29" s="269"/>
      <c r="H29" s="270" t="s">
        <v>414</v>
      </c>
      <c r="I29" s="270"/>
      <c r="J29" s="271">
        <v>241.6</v>
      </c>
    </row>
    <row r="30" spans="1:12" x14ac:dyDescent="0.25">
      <c r="A30" s="266">
        <v>20</v>
      </c>
      <c r="B30" s="267" t="s">
        <v>550</v>
      </c>
      <c r="C30" s="268" t="s">
        <v>417</v>
      </c>
      <c r="D30" s="270"/>
      <c r="E30" s="270"/>
      <c r="F30" s="270"/>
      <c r="G30" s="269"/>
      <c r="H30" s="270" t="s">
        <v>414</v>
      </c>
      <c r="I30" s="270" t="s">
        <v>414</v>
      </c>
      <c r="J30" s="271">
        <v>0</v>
      </c>
    </row>
    <row r="31" spans="1:12" x14ac:dyDescent="0.25">
      <c r="A31" s="266">
        <v>21</v>
      </c>
      <c r="B31" s="267" t="s">
        <v>430</v>
      </c>
      <c r="C31" s="268" t="s">
        <v>418</v>
      </c>
      <c r="D31" s="270" t="s">
        <v>414</v>
      </c>
      <c r="E31" s="270"/>
      <c r="F31" s="270"/>
      <c r="G31" s="269"/>
      <c r="H31" s="270" t="s">
        <v>414</v>
      </c>
      <c r="I31" s="269"/>
      <c r="J31" s="271">
        <v>0</v>
      </c>
    </row>
    <row r="32" spans="1:12" x14ac:dyDescent="0.25">
      <c r="A32" s="280"/>
      <c r="B32" s="281"/>
      <c r="C32" s="282"/>
      <c r="D32" s="283"/>
      <c r="E32" s="283"/>
      <c r="F32" s="283"/>
      <c r="G32" s="221"/>
      <c r="H32" s="672" t="s">
        <v>431</v>
      </c>
      <c r="I32" s="673"/>
      <c r="J32" s="284">
        <f>SUM(J4:J31)</f>
        <v>1632.6</v>
      </c>
    </row>
    <row r="33" spans="1:12" x14ac:dyDescent="0.25">
      <c r="A33" s="280"/>
      <c r="B33" s="281"/>
      <c r="C33" s="282"/>
      <c r="D33" s="283"/>
      <c r="E33" s="283"/>
      <c r="F33" s="283"/>
      <c r="G33" s="221"/>
      <c r="H33" s="304"/>
      <c r="I33" s="304"/>
      <c r="J33" s="305"/>
    </row>
    <row r="34" spans="1:12" x14ac:dyDescent="0.25">
      <c r="A34" s="280"/>
      <c r="B34" s="285" t="s">
        <v>432</v>
      </c>
      <c r="C34" s="286"/>
      <c r="D34" s="287"/>
      <c r="E34" s="286"/>
      <c r="F34" s="286"/>
      <c r="G34" s="288"/>
      <c r="H34" s="277" t="s">
        <v>433</v>
      </c>
      <c r="I34" s="277"/>
      <c r="J34" s="284">
        <f>'C2 divis inca spec'!A30</f>
        <v>2511.69</v>
      </c>
    </row>
    <row r="35" spans="1:12" x14ac:dyDescent="0.25">
      <c r="A35" s="280"/>
      <c r="B35" s="285" t="s">
        <v>404</v>
      </c>
      <c r="C35" s="286"/>
      <c r="D35" s="287"/>
      <c r="E35" s="286"/>
      <c r="F35" s="286"/>
      <c r="G35" s="286"/>
      <c r="H35" s="674" t="s">
        <v>434</v>
      </c>
      <c r="I35" s="674"/>
      <c r="J35" s="289">
        <f>'C3 Incar.specif.Assist.'!D13</f>
        <v>879.09</v>
      </c>
    </row>
    <row r="36" spans="1:12" x14ac:dyDescent="0.25">
      <c r="A36" s="280"/>
      <c r="B36" s="255" t="s">
        <v>540</v>
      </c>
      <c r="C36" s="286"/>
      <c r="D36" s="287"/>
      <c r="E36" s="286"/>
      <c r="F36" s="286"/>
      <c r="G36" s="286"/>
      <c r="H36" s="674" t="s">
        <v>435</v>
      </c>
      <c r="I36" s="674"/>
      <c r="J36" s="289">
        <f>J32</f>
        <v>1632.6</v>
      </c>
      <c r="K36" s="300">
        <f>'C2 divis inca spec'!C32</f>
        <v>1632.5985000000001</v>
      </c>
      <c r="L36" s="300"/>
    </row>
    <row r="37" spans="1:12" x14ac:dyDescent="0.25">
      <c r="A37" s="280"/>
      <c r="B37" s="255" t="s">
        <v>383</v>
      </c>
      <c r="C37" s="286"/>
      <c r="D37" s="287"/>
      <c r="E37" s="286"/>
      <c r="F37" s="286"/>
      <c r="G37" s="286"/>
      <c r="H37" s="675" t="s">
        <v>436</v>
      </c>
      <c r="I37" s="675"/>
      <c r="J37" s="290">
        <f>J34-J35-J36</f>
        <v>0</v>
      </c>
    </row>
    <row r="38" spans="1:12" x14ac:dyDescent="0.25">
      <c r="A38" s="280"/>
      <c r="B38" s="255" t="s">
        <v>384</v>
      </c>
      <c r="C38" s="286"/>
      <c r="D38" s="287"/>
      <c r="E38" s="286"/>
      <c r="F38" s="286"/>
      <c r="G38" s="286"/>
      <c r="H38" s="676"/>
      <c r="I38" s="676"/>
      <c r="J38" s="291"/>
    </row>
    <row r="39" spans="1:12" x14ac:dyDescent="0.25">
      <c r="B39" s="190"/>
      <c r="C39" s="292"/>
      <c r="D39" s="190"/>
      <c r="E39" s="190"/>
      <c r="F39" s="190"/>
      <c r="G39" s="190"/>
      <c r="H39" s="291"/>
      <c r="I39" s="211"/>
      <c r="J39" s="221"/>
    </row>
    <row r="40" spans="1:12" x14ac:dyDescent="0.25">
      <c r="B40" s="293"/>
      <c r="C40" s="260"/>
      <c r="D40" s="294"/>
      <c r="E40" s="260"/>
      <c r="F40" s="260"/>
      <c r="G40" s="288"/>
      <c r="H40" s="665"/>
      <c r="I40" s="665"/>
      <c r="J40" s="221"/>
    </row>
    <row r="41" spans="1:12" x14ac:dyDescent="0.25">
      <c r="B41" s="293"/>
      <c r="C41" s="260"/>
      <c r="D41" s="294"/>
      <c r="E41" s="260"/>
      <c r="F41" s="260"/>
      <c r="G41" s="260"/>
      <c r="H41" s="291"/>
      <c r="I41" s="211"/>
      <c r="J41" s="211"/>
    </row>
    <row r="42" spans="1:12" x14ac:dyDescent="0.25">
      <c r="B42" s="293"/>
      <c r="C42" s="260"/>
      <c r="D42" s="294"/>
      <c r="E42" s="260"/>
      <c r="F42" s="260"/>
      <c r="G42" s="260"/>
      <c r="H42" s="190"/>
      <c r="I42" s="190"/>
      <c r="J42" s="190"/>
    </row>
    <row r="43" spans="1:12" x14ac:dyDescent="0.25">
      <c r="B43" s="293"/>
      <c r="C43" s="260"/>
      <c r="D43" s="294"/>
      <c r="E43" s="260"/>
      <c r="F43" s="260"/>
      <c r="G43" s="260"/>
      <c r="H43" s="190"/>
      <c r="I43" s="190"/>
      <c r="J43" s="190"/>
    </row>
    <row r="44" spans="1:12" x14ac:dyDescent="0.25">
      <c r="B44" s="293"/>
      <c r="C44" s="260"/>
      <c r="D44" s="294"/>
      <c r="E44" s="260"/>
      <c r="F44" s="260"/>
      <c r="G44" s="260"/>
      <c r="H44" s="190"/>
      <c r="I44" s="190"/>
      <c r="J44" s="190"/>
    </row>
    <row r="45" spans="1:12" x14ac:dyDescent="0.25">
      <c r="B45" s="260"/>
      <c r="C45" s="295"/>
      <c r="D45" s="260"/>
      <c r="E45" s="260"/>
      <c r="F45" s="260"/>
      <c r="G45" s="260"/>
      <c r="H45" s="190"/>
      <c r="I45" s="190"/>
      <c r="J45" s="190"/>
    </row>
    <row r="46" spans="1:12" x14ac:dyDescent="0.25">
      <c r="B46" s="260"/>
      <c r="C46" s="295"/>
      <c r="D46" s="260"/>
      <c r="E46" s="260"/>
      <c r="F46" s="260"/>
      <c r="G46" s="260"/>
      <c r="H46" s="190"/>
      <c r="I46" s="190"/>
      <c r="J46" s="190"/>
    </row>
    <row r="47" spans="1:12" x14ac:dyDescent="0.25">
      <c r="B47" s="259"/>
      <c r="C47" s="259"/>
      <c r="D47" s="259"/>
      <c r="E47" s="259"/>
      <c r="F47" s="259"/>
      <c r="G47" s="259"/>
    </row>
    <row r="48" spans="1:12" x14ac:dyDescent="0.25">
      <c r="B48" s="259"/>
      <c r="C48" s="259"/>
      <c r="D48" s="259"/>
      <c r="E48" s="259"/>
      <c r="F48" s="259"/>
      <c r="G48" s="259"/>
    </row>
  </sheetData>
  <mergeCells count="12">
    <mergeCell ref="H40:I40"/>
    <mergeCell ref="A2:J2"/>
    <mergeCell ref="B6:J6"/>
    <mergeCell ref="C12:G12"/>
    <mergeCell ref="B16:J16"/>
    <mergeCell ref="C25:G25"/>
    <mergeCell ref="B28:J28"/>
    <mergeCell ref="H32:I32"/>
    <mergeCell ref="H35:I35"/>
    <mergeCell ref="H36:I36"/>
    <mergeCell ref="H37:I37"/>
    <mergeCell ref="H38:I38"/>
  </mergeCells>
  <pageMargins left="0" right="0" top="0" bottom="0" header="0.31496062992125984" footer="0.31496062992125984"/>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F16"/>
  <sheetViews>
    <sheetView zoomScale="85" zoomScaleNormal="85" workbookViewId="0">
      <selection activeCell="B6" sqref="B6"/>
    </sheetView>
  </sheetViews>
  <sheetFormatPr defaultRowHeight="15" x14ac:dyDescent="0.25"/>
  <cols>
    <col min="1" max="1" width="40.140625" style="41" customWidth="1"/>
    <col min="2" max="2" width="82.85546875" style="39" customWidth="1"/>
    <col min="3" max="3" width="13" customWidth="1"/>
    <col min="4" max="4" width="17.85546875" customWidth="1"/>
    <col min="5" max="5" width="15.42578125" customWidth="1"/>
    <col min="257" max="257" width="40.140625" customWidth="1"/>
    <col min="258" max="258" width="82.85546875" customWidth="1"/>
    <col min="259" max="259" width="13" customWidth="1"/>
    <col min="260" max="260" width="9.42578125" customWidth="1"/>
    <col min="261" max="261" width="11.42578125" customWidth="1"/>
    <col min="513" max="513" width="40.140625" customWidth="1"/>
    <col min="514" max="514" width="82.85546875" customWidth="1"/>
    <col min="515" max="515" width="13" customWidth="1"/>
    <col min="516" max="516" width="9.42578125" customWidth="1"/>
    <col min="517" max="517" width="11.42578125" customWidth="1"/>
    <col min="769" max="769" width="40.140625" customWidth="1"/>
    <col min="770" max="770" width="82.85546875" customWidth="1"/>
    <col min="771" max="771" width="13" customWidth="1"/>
    <col min="772" max="772" width="9.42578125" customWidth="1"/>
    <col min="773" max="773" width="11.42578125" customWidth="1"/>
    <col min="1025" max="1025" width="40.140625" customWidth="1"/>
    <col min="1026" max="1026" width="82.85546875" customWidth="1"/>
    <col min="1027" max="1027" width="13" customWidth="1"/>
    <col min="1028" max="1028" width="9.42578125" customWidth="1"/>
    <col min="1029" max="1029" width="11.42578125" customWidth="1"/>
    <col min="1281" max="1281" width="40.140625" customWidth="1"/>
    <col min="1282" max="1282" width="82.85546875" customWidth="1"/>
    <col min="1283" max="1283" width="13" customWidth="1"/>
    <col min="1284" max="1284" width="9.42578125" customWidth="1"/>
    <col min="1285" max="1285" width="11.42578125" customWidth="1"/>
    <col min="1537" max="1537" width="40.140625" customWidth="1"/>
    <col min="1538" max="1538" width="82.85546875" customWidth="1"/>
    <col min="1539" max="1539" width="13" customWidth="1"/>
    <col min="1540" max="1540" width="9.42578125" customWidth="1"/>
    <col min="1541" max="1541" width="11.42578125" customWidth="1"/>
    <col min="1793" max="1793" width="40.140625" customWidth="1"/>
    <col min="1794" max="1794" width="82.85546875" customWidth="1"/>
    <col min="1795" max="1795" width="13" customWidth="1"/>
    <col min="1796" max="1796" width="9.42578125" customWidth="1"/>
    <col min="1797" max="1797" width="11.42578125" customWidth="1"/>
    <col min="2049" max="2049" width="40.140625" customWidth="1"/>
    <col min="2050" max="2050" width="82.85546875" customWidth="1"/>
    <col min="2051" max="2051" width="13" customWidth="1"/>
    <col min="2052" max="2052" width="9.42578125" customWidth="1"/>
    <col min="2053" max="2053" width="11.42578125" customWidth="1"/>
    <col min="2305" max="2305" width="40.140625" customWidth="1"/>
    <col min="2306" max="2306" width="82.85546875" customWidth="1"/>
    <col min="2307" max="2307" width="13" customWidth="1"/>
    <col min="2308" max="2308" width="9.42578125" customWidth="1"/>
    <col min="2309" max="2309" width="11.42578125" customWidth="1"/>
    <col min="2561" max="2561" width="40.140625" customWidth="1"/>
    <col min="2562" max="2562" width="82.85546875" customWidth="1"/>
    <col min="2563" max="2563" width="13" customWidth="1"/>
    <col min="2564" max="2564" width="9.42578125" customWidth="1"/>
    <col min="2565" max="2565" width="11.42578125" customWidth="1"/>
    <col min="2817" max="2817" width="40.140625" customWidth="1"/>
    <col min="2818" max="2818" width="82.85546875" customWidth="1"/>
    <col min="2819" max="2819" width="13" customWidth="1"/>
    <col min="2820" max="2820" width="9.42578125" customWidth="1"/>
    <col min="2821" max="2821" width="11.42578125" customWidth="1"/>
    <col min="3073" max="3073" width="40.140625" customWidth="1"/>
    <col min="3074" max="3074" width="82.85546875" customWidth="1"/>
    <col min="3075" max="3075" width="13" customWidth="1"/>
    <col min="3076" max="3076" width="9.42578125" customWidth="1"/>
    <col min="3077" max="3077" width="11.42578125" customWidth="1"/>
    <col min="3329" max="3329" width="40.140625" customWidth="1"/>
    <col min="3330" max="3330" width="82.85546875" customWidth="1"/>
    <col min="3331" max="3331" width="13" customWidth="1"/>
    <col min="3332" max="3332" width="9.42578125" customWidth="1"/>
    <col min="3333" max="3333" width="11.42578125" customWidth="1"/>
    <col min="3585" max="3585" width="40.140625" customWidth="1"/>
    <col min="3586" max="3586" width="82.85546875" customWidth="1"/>
    <col min="3587" max="3587" width="13" customWidth="1"/>
    <col min="3588" max="3588" width="9.42578125" customWidth="1"/>
    <col min="3589" max="3589" width="11.42578125" customWidth="1"/>
    <col min="3841" max="3841" width="40.140625" customWidth="1"/>
    <col min="3842" max="3842" width="82.85546875" customWidth="1"/>
    <col min="3843" max="3843" width="13" customWidth="1"/>
    <col min="3844" max="3844" width="9.42578125" customWidth="1"/>
    <col min="3845" max="3845" width="11.42578125" customWidth="1"/>
    <col min="4097" max="4097" width="40.140625" customWidth="1"/>
    <col min="4098" max="4098" width="82.85546875" customWidth="1"/>
    <col min="4099" max="4099" width="13" customWidth="1"/>
    <col min="4100" max="4100" width="9.42578125" customWidth="1"/>
    <col min="4101" max="4101" width="11.42578125" customWidth="1"/>
    <col min="4353" max="4353" width="40.140625" customWidth="1"/>
    <col min="4354" max="4354" width="82.85546875" customWidth="1"/>
    <col min="4355" max="4355" width="13" customWidth="1"/>
    <col min="4356" max="4356" width="9.42578125" customWidth="1"/>
    <col min="4357" max="4357" width="11.42578125" customWidth="1"/>
    <col min="4609" max="4609" width="40.140625" customWidth="1"/>
    <col min="4610" max="4610" width="82.85546875" customWidth="1"/>
    <col min="4611" max="4611" width="13" customWidth="1"/>
    <col min="4612" max="4612" width="9.42578125" customWidth="1"/>
    <col min="4613" max="4613" width="11.42578125" customWidth="1"/>
    <col min="4865" max="4865" width="40.140625" customWidth="1"/>
    <col min="4866" max="4866" width="82.85546875" customWidth="1"/>
    <col min="4867" max="4867" width="13" customWidth="1"/>
    <col min="4868" max="4868" width="9.42578125" customWidth="1"/>
    <col min="4869" max="4869" width="11.42578125" customWidth="1"/>
    <col min="5121" max="5121" width="40.140625" customWidth="1"/>
    <col min="5122" max="5122" width="82.85546875" customWidth="1"/>
    <col min="5123" max="5123" width="13" customWidth="1"/>
    <col min="5124" max="5124" width="9.42578125" customWidth="1"/>
    <col min="5125" max="5125" width="11.42578125" customWidth="1"/>
    <col min="5377" max="5377" width="40.140625" customWidth="1"/>
    <col min="5378" max="5378" width="82.85546875" customWidth="1"/>
    <col min="5379" max="5379" width="13" customWidth="1"/>
    <col min="5380" max="5380" width="9.42578125" customWidth="1"/>
    <col min="5381" max="5381" width="11.42578125" customWidth="1"/>
    <col min="5633" max="5633" width="40.140625" customWidth="1"/>
    <col min="5634" max="5634" width="82.85546875" customWidth="1"/>
    <col min="5635" max="5635" width="13" customWidth="1"/>
    <col min="5636" max="5636" width="9.42578125" customWidth="1"/>
    <col min="5637" max="5637" width="11.42578125" customWidth="1"/>
    <col min="5889" max="5889" width="40.140625" customWidth="1"/>
    <col min="5890" max="5890" width="82.85546875" customWidth="1"/>
    <col min="5891" max="5891" width="13" customWidth="1"/>
    <col min="5892" max="5892" width="9.42578125" customWidth="1"/>
    <col min="5893" max="5893" width="11.42578125" customWidth="1"/>
    <col min="6145" max="6145" width="40.140625" customWidth="1"/>
    <col min="6146" max="6146" width="82.85546875" customWidth="1"/>
    <col min="6147" max="6147" width="13" customWidth="1"/>
    <col min="6148" max="6148" width="9.42578125" customWidth="1"/>
    <col min="6149" max="6149" width="11.42578125" customWidth="1"/>
    <col min="6401" max="6401" width="40.140625" customWidth="1"/>
    <col min="6402" max="6402" width="82.85546875" customWidth="1"/>
    <col min="6403" max="6403" width="13" customWidth="1"/>
    <col min="6404" max="6404" width="9.42578125" customWidth="1"/>
    <col min="6405" max="6405" width="11.42578125" customWidth="1"/>
    <col min="6657" max="6657" width="40.140625" customWidth="1"/>
    <col min="6658" max="6658" width="82.85546875" customWidth="1"/>
    <col min="6659" max="6659" width="13" customWidth="1"/>
    <col min="6660" max="6660" width="9.42578125" customWidth="1"/>
    <col min="6661" max="6661" width="11.42578125" customWidth="1"/>
    <col min="6913" max="6913" width="40.140625" customWidth="1"/>
    <col min="6914" max="6914" width="82.85546875" customWidth="1"/>
    <col min="6915" max="6915" width="13" customWidth="1"/>
    <col min="6916" max="6916" width="9.42578125" customWidth="1"/>
    <col min="6917" max="6917" width="11.42578125" customWidth="1"/>
    <col min="7169" max="7169" width="40.140625" customWidth="1"/>
    <col min="7170" max="7170" width="82.85546875" customWidth="1"/>
    <col min="7171" max="7171" width="13" customWidth="1"/>
    <col min="7172" max="7172" width="9.42578125" customWidth="1"/>
    <col min="7173" max="7173" width="11.42578125" customWidth="1"/>
    <col min="7425" max="7425" width="40.140625" customWidth="1"/>
    <col min="7426" max="7426" width="82.85546875" customWidth="1"/>
    <col min="7427" max="7427" width="13" customWidth="1"/>
    <col min="7428" max="7428" width="9.42578125" customWidth="1"/>
    <col min="7429" max="7429" width="11.42578125" customWidth="1"/>
    <col min="7681" max="7681" width="40.140625" customWidth="1"/>
    <col min="7682" max="7682" width="82.85546875" customWidth="1"/>
    <col min="7683" max="7683" width="13" customWidth="1"/>
    <col min="7684" max="7684" width="9.42578125" customWidth="1"/>
    <col min="7685" max="7685" width="11.42578125" customWidth="1"/>
    <col min="7937" max="7937" width="40.140625" customWidth="1"/>
    <col min="7938" max="7938" width="82.85546875" customWidth="1"/>
    <col min="7939" max="7939" width="13" customWidth="1"/>
    <col min="7940" max="7940" width="9.42578125" customWidth="1"/>
    <col min="7941" max="7941" width="11.42578125" customWidth="1"/>
    <col min="8193" max="8193" width="40.140625" customWidth="1"/>
    <col min="8194" max="8194" width="82.85546875" customWidth="1"/>
    <col min="8195" max="8195" width="13" customWidth="1"/>
    <col min="8196" max="8196" width="9.42578125" customWidth="1"/>
    <col min="8197" max="8197" width="11.42578125" customWidth="1"/>
    <col min="8449" max="8449" width="40.140625" customWidth="1"/>
    <col min="8450" max="8450" width="82.85546875" customWidth="1"/>
    <col min="8451" max="8451" width="13" customWidth="1"/>
    <col min="8452" max="8452" width="9.42578125" customWidth="1"/>
    <col min="8453" max="8453" width="11.42578125" customWidth="1"/>
    <col min="8705" max="8705" width="40.140625" customWidth="1"/>
    <col min="8706" max="8706" width="82.85546875" customWidth="1"/>
    <col min="8707" max="8707" width="13" customWidth="1"/>
    <col min="8708" max="8708" width="9.42578125" customWidth="1"/>
    <col min="8709" max="8709" width="11.42578125" customWidth="1"/>
    <col min="8961" max="8961" width="40.140625" customWidth="1"/>
    <col min="8962" max="8962" width="82.85546875" customWidth="1"/>
    <col min="8963" max="8963" width="13" customWidth="1"/>
    <col min="8964" max="8964" width="9.42578125" customWidth="1"/>
    <col min="8965" max="8965" width="11.42578125" customWidth="1"/>
    <col min="9217" max="9217" width="40.140625" customWidth="1"/>
    <col min="9218" max="9218" width="82.85546875" customWidth="1"/>
    <col min="9219" max="9219" width="13" customWidth="1"/>
    <col min="9220" max="9220" width="9.42578125" customWidth="1"/>
    <col min="9221" max="9221" width="11.42578125" customWidth="1"/>
    <col min="9473" max="9473" width="40.140625" customWidth="1"/>
    <col min="9474" max="9474" width="82.85546875" customWidth="1"/>
    <col min="9475" max="9475" width="13" customWidth="1"/>
    <col min="9476" max="9476" width="9.42578125" customWidth="1"/>
    <col min="9477" max="9477" width="11.42578125" customWidth="1"/>
    <col min="9729" max="9729" width="40.140625" customWidth="1"/>
    <col min="9730" max="9730" width="82.85546875" customWidth="1"/>
    <col min="9731" max="9731" width="13" customWidth="1"/>
    <col min="9732" max="9732" width="9.42578125" customWidth="1"/>
    <col min="9733" max="9733" width="11.42578125" customWidth="1"/>
    <col min="9985" max="9985" width="40.140625" customWidth="1"/>
    <col min="9986" max="9986" width="82.85546875" customWidth="1"/>
    <col min="9987" max="9987" width="13" customWidth="1"/>
    <col min="9988" max="9988" width="9.42578125" customWidth="1"/>
    <col min="9989" max="9989" width="11.42578125" customWidth="1"/>
    <col min="10241" max="10241" width="40.140625" customWidth="1"/>
    <col min="10242" max="10242" width="82.85546875" customWidth="1"/>
    <col min="10243" max="10243" width="13" customWidth="1"/>
    <col min="10244" max="10244" width="9.42578125" customWidth="1"/>
    <col min="10245" max="10245" width="11.42578125" customWidth="1"/>
    <col min="10497" max="10497" width="40.140625" customWidth="1"/>
    <col min="10498" max="10498" width="82.85546875" customWidth="1"/>
    <col min="10499" max="10499" width="13" customWidth="1"/>
    <col min="10500" max="10500" width="9.42578125" customWidth="1"/>
    <col min="10501" max="10501" width="11.42578125" customWidth="1"/>
    <col min="10753" max="10753" width="40.140625" customWidth="1"/>
    <col min="10754" max="10754" width="82.85546875" customWidth="1"/>
    <col min="10755" max="10755" width="13" customWidth="1"/>
    <col min="10756" max="10756" width="9.42578125" customWidth="1"/>
    <col min="10757" max="10757" width="11.42578125" customWidth="1"/>
    <col min="11009" max="11009" width="40.140625" customWidth="1"/>
    <col min="11010" max="11010" width="82.85546875" customWidth="1"/>
    <col min="11011" max="11011" width="13" customWidth="1"/>
    <col min="11012" max="11012" width="9.42578125" customWidth="1"/>
    <col min="11013" max="11013" width="11.42578125" customWidth="1"/>
    <col min="11265" max="11265" width="40.140625" customWidth="1"/>
    <col min="11266" max="11266" width="82.85546875" customWidth="1"/>
    <col min="11267" max="11267" width="13" customWidth="1"/>
    <col min="11268" max="11268" width="9.42578125" customWidth="1"/>
    <col min="11269" max="11269" width="11.42578125" customWidth="1"/>
    <col min="11521" max="11521" width="40.140625" customWidth="1"/>
    <col min="11522" max="11522" width="82.85546875" customWidth="1"/>
    <col min="11523" max="11523" width="13" customWidth="1"/>
    <col min="11524" max="11524" width="9.42578125" customWidth="1"/>
    <col min="11525" max="11525" width="11.42578125" customWidth="1"/>
    <col min="11777" max="11777" width="40.140625" customWidth="1"/>
    <col min="11778" max="11778" width="82.85546875" customWidth="1"/>
    <col min="11779" max="11779" width="13" customWidth="1"/>
    <col min="11780" max="11780" width="9.42578125" customWidth="1"/>
    <col min="11781" max="11781" width="11.42578125" customWidth="1"/>
    <col min="12033" max="12033" width="40.140625" customWidth="1"/>
    <col min="12034" max="12034" width="82.85546875" customWidth="1"/>
    <col min="12035" max="12035" width="13" customWidth="1"/>
    <col min="12036" max="12036" width="9.42578125" customWidth="1"/>
    <col min="12037" max="12037" width="11.42578125" customWidth="1"/>
    <col min="12289" max="12289" width="40.140625" customWidth="1"/>
    <col min="12290" max="12290" width="82.85546875" customWidth="1"/>
    <col min="12291" max="12291" width="13" customWidth="1"/>
    <col min="12292" max="12292" width="9.42578125" customWidth="1"/>
    <col min="12293" max="12293" width="11.42578125" customWidth="1"/>
    <col min="12545" max="12545" width="40.140625" customWidth="1"/>
    <col min="12546" max="12546" width="82.85546875" customWidth="1"/>
    <col min="12547" max="12547" width="13" customWidth="1"/>
    <col min="12548" max="12548" width="9.42578125" customWidth="1"/>
    <col min="12549" max="12549" width="11.42578125" customWidth="1"/>
    <col min="12801" max="12801" width="40.140625" customWidth="1"/>
    <col min="12802" max="12802" width="82.85546875" customWidth="1"/>
    <col min="12803" max="12803" width="13" customWidth="1"/>
    <col min="12804" max="12804" width="9.42578125" customWidth="1"/>
    <col min="12805" max="12805" width="11.42578125" customWidth="1"/>
    <col min="13057" max="13057" width="40.140625" customWidth="1"/>
    <col min="13058" max="13058" width="82.85546875" customWidth="1"/>
    <col min="13059" max="13059" width="13" customWidth="1"/>
    <col min="13060" max="13060" width="9.42578125" customWidth="1"/>
    <col min="13061" max="13061" width="11.42578125" customWidth="1"/>
    <col min="13313" max="13313" width="40.140625" customWidth="1"/>
    <col min="13314" max="13314" width="82.85546875" customWidth="1"/>
    <col min="13315" max="13315" width="13" customWidth="1"/>
    <col min="13316" max="13316" width="9.42578125" customWidth="1"/>
    <col min="13317" max="13317" width="11.42578125" customWidth="1"/>
    <col min="13569" max="13569" width="40.140625" customWidth="1"/>
    <col min="13570" max="13570" width="82.85546875" customWidth="1"/>
    <col min="13571" max="13571" width="13" customWidth="1"/>
    <col min="13572" max="13572" width="9.42578125" customWidth="1"/>
    <col min="13573" max="13573" width="11.42578125" customWidth="1"/>
    <col min="13825" max="13825" width="40.140625" customWidth="1"/>
    <col min="13826" max="13826" width="82.85546875" customWidth="1"/>
    <col min="13827" max="13827" width="13" customWidth="1"/>
    <col min="13828" max="13828" width="9.42578125" customWidth="1"/>
    <col min="13829" max="13829" width="11.42578125" customWidth="1"/>
    <col min="14081" max="14081" width="40.140625" customWidth="1"/>
    <col min="14082" max="14082" width="82.85546875" customWidth="1"/>
    <col min="14083" max="14083" width="13" customWidth="1"/>
    <col min="14084" max="14084" width="9.42578125" customWidth="1"/>
    <col min="14085" max="14085" width="11.42578125" customWidth="1"/>
    <col min="14337" max="14337" width="40.140625" customWidth="1"/>
    <col min="14338" max="14338" width="82.85546875" customWidth="1"/>
    <col min="14339" max="14339" width="13" customWidth="1"/>
    <col min="14340" max="14340" width="9.42578125" customWidth="1"/>
    <col min="14341" max="14341" width="11.42578125" customWidth="1"/>
    <col min="14593" max="14593" width="40.140625" customWidth="1"/>
    <col min="14594" max="14594" width="82.85546875" customWidth="1"/>
    <col min="14595" max="14595" width="13" customWidth="1"/>
    <col min="14596" max="14596" width="9.42578125" customWidth="1"/>
    <col min="14597" max="14597" width="11.42578125" customWidth="1"/>
    <col min="14849" max="14849" width="40.140625" customWidth="1"/>
    <col min="14850" max="14850" width="82.85546875" customWidth="1"/>
    <col min="14851" max="14851" width="13" customWidth="1"/>
    <col min="14852" max="14852" width="9.42578125" customWidth="1"/>
    <col min="14853" max="14853" width="11.42578125" customWidth="1"/>
    <col min="15105" max="15105" width="40.140625" customWidth="1"/>
    <col min="15106" max="15106" width="82.85546875" customWidth="1"/>
    <col min="15107" max="15107" width="13" customWidth="1"/>
    <col min="15108" max="15108" width="9.42578125" customWidth="1"/>
    <col min="15109" max="15109" width="11.42578125" customWidth="1"/>
    <col min="15361" max="15361" width="40.140625" customWidth="1"/>
    <col min="15362" max="15362" width="82.85546875" customWidth="1"/>
    <col min="15363" max="15363" width="13" customWidth="1"/>
    <col min="15364" max="15364" width="9.42578125" customWidth="1"/>
    <col min="15365" max="15365" width="11.42578125" customWidth="1"/>
    <col min="15617" max="15617" width="40.140625" customWidth="1"/>
    <col min="15618" max="15618" width="82.85546875" customWidth="1"/>
    <col min="15619" max="15619" width="13" customWidth="1"/>
    <col min="15620" max="15620" width="9.42578125" customWidth="1"/>
    <col min="15621" max="15621" width="11.42578125" customWidth="1"/>
    <col min="15873" max="15873" width="40.140625" customWidth="1"/>
    <col min="15874" max="15874" width="82.85546875" customWidth="1"/>
    <col min="15875" max="15875" width="13" customWidth="1"/>
    <col min="15876" max="15876" width="9.42578125" customWidth="1"/>
    <col min="15877" max="15877" width="11.42578125" customWidth="1"/>
    <col min="16129" max="16129" width="40.140625" customWidth="1"/>
    <col min="16130" max="16130" width="82.85546875" customWidth="1"/>
    <col min="16131" max="16131" width="13" customWidth="1"/>
    <col min="16132" max="16132" width="9.42578125" customWidth="1"/>
    <col min="16133" max="16133" width="11.42578125" customWidth="1"/>
  </cols>
  <sheetData>
    <row r="1" spans="1:6" x14ac:dyDescent="0.25">
      <c r="B1" s="39" t="s">
        <v>33</v>
      </c>
      <c r="D1" t="s">
        <v>34</v>
      </c>
    </row>
    <row r="2" spans="1:6" x14ac:dyDescent="0.25">
      <c r="A2" s="39"/>
      <c r="C2" s="64">
        <f>'A Costituzione fondo'!M10</f>
        <v>4150.26</v>
      </c>
      <c r="E2" s="348">
        <v>17.5</v>
      </c>
    </row>
    <row r="3" spans="1:6" x14ac:dyDescent="0.25">
      <c r="A3" s="39" t="s">
        <v>35</v>
      </c>
      <c r="B3" s="39" t="s">
        <v>36</v>
      </c>
      <c r="C3" s="64">
        <f>'A Costituzione fondo'!M11</f>
        <v>0</v>
      </c>
    </row>
    <row r="4" spans="1:6" ht="13.9" customHeight="1" x14ac:dyDescent="0.25">
      <c r="A4" s="39" t="s">
        <v>37</v>
      </c>
      <c r="C4" s="64">
        <f>SUM(C2:C3)</f>
        <v>4150.26</v>
      </c>
    </row>
    <row r="5" spans="1:6" ht="124.5" customHeight="1" x14ac:dyDescent="0.25">
      <c r="A5" s="39" t="s">
        <v>38</v>
      </c>
      <c r="B5" s="39" t="s">
        <v>584</v>
      </c>
      <c r="C5" s="64">
        <f t="shared" ref="C5:C10" si="0">+D5*$E$2</f>
        <v>1050</v>
      </c>
      <c r="D5">
        <v>60</v>
      </c>
    </row>
    <row r="6" spans="1:6" ht="45" x14ac:dyDescent="0.25">
      <c r="A6" s="39" t="s">
        <v>39</v>
      </c>
      <c r="B6" s="39" t="s">
        <v>40</v>
      </c>
      <c r="C6" s="64">
        <f t="shared" si="0"/>
        <v>350</v>
      </c>
      <c r="D6">
        <v>20</v>
      </c>
      <c r="E6" s="64"/>
    </row>
    <row r="7" spans="1:6" x14ac:dyDescent="0.25">
      <c r="A7" s="39" t="s">
        <v>41</v>
      </c>
      <c r="B7" s="39" t="s">
        <v>42</v>
      </c>
      <c r="E7" s="64">
        <f t="shared" ref="E7:E8" si="1">+F7*$E$2</f>
        <v>700</v>
      </c>
      <c r="F7">
        <v>40</v>
      </c>
    </row>
    <row r="8" spans="1:6" x14ac:dyDescent="0.25">
      <c r="A8" s="39" t="s">
        <v>43</v>
      </c>
      <c r="B8" s="39" t="s">
        <v>42</v>
      </c>
      <c r="E8" s="64">
        <f t="shared" si="1"/>
        <v>525</v>
      </c>
      <c r="F8">
        <v>30</v>
      </c>
    </row>
    <row r="9" spans="1:6" ht="204.6" customHeight="1" x14ac:dyDescent="0.25">
      <c r="A9" s="39"/>
      <c r="B9" s="39" t="s">
        <v>44</v>
      </c>
      <c r="C9" s="64">
        <f t="shared" si="0"/>
        <v>1050</v>
      </c>
      <c r="D9" s="42">
        <v>60</v>
      </c>
      <c r="E9" s="43"/>
    </row>
    <row r="10" spans="1:6" ht="195" x14ac:dyDescent="0.25">
      <c r="A10" s="41" t="s">
        <v>45</v>
      </c>
      <c r="B10" s="39" t="s">
        <v>46</v>
      </c>
      <c r="C10" s="64">
        <f t="shared" si="0"/>
        <v>787.5</v>
      </c>
      <c r="D10">
        <v>45</v>
      </c>
    </row>
    <row r="11" spans="1:6" ht="60" x14ac:dyDescent="0.25">
      <c r="A11" s="41" t="s">
        <v>47</v>
      </c>
      <c r="B11" s="39" t="s">
        <v>48</v>
      </c>
      <c r="C11" s="64">
        <f>+D11*E2</f>
        <v>875</v>
      </c>
      <c r="D11">
        <v>50</v>
      </c>
    </row>
    <row r="12" spans="1:6" x14ac:dyDescent="0.25">
      <c r="C12" s="64"/>
    </row>
    <row r="13" spans="1:6" x14ac:dyDescent="0.25">
      <c r="C13" s="64">
        <f>SUM(C5:C11)</f>
        <v>4112.5</v>
      </c>
      <c r="D13" s="42"/>
    </row>
    <row r="14" spans="1:6" x14ac:dyDescent="0.25">
      <c r="C14" s="64">
        <f>+C4-C13</f>
        <v>37.760000000000218</v>
      </c>
      <c r="D14" s="42"/>
    </row>
    <row r="15" spans="1:6" x14ac:dyDescent="0.25">
      <c r="C15" s="40"/>
      <c r="D15" s="42"/>
    </row>
    <row r="16" spans="1:6" x14ac:dyDescent="0.25">
      <c r="C16" s="40"/>
      <c r="D16" s="42"/>
    </row>
  </sheetData>
  <pageMargins left="0.32" right="0.26" top="0.33" bottom="0.31" header="0.3" footer="0.3"/>
  <pageSetup paperSize="9" scale="7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
  <sheetViews>
    <sheetView workbookViewId="0">
      <selection activeCell="I29" sqref="I29"/>
    </sheetView>
  </sheetViews>
  <sheetFormatPr defaultRowHeight="15" x14ac:dyDescent="0.25"/>
  <cols>
    <col min="3" max="3" width="15.7109375" customWidth="1"/>
    <col min="4" max="4" width="13.85546875" customWidth="1"/>
    <col min="5" max="5" width="17.7109375" customWidth="1"/>
    <col min="6" max="6" width="11" customWidth="1"/>
    <col min="7" max="8" width="12.42578125" customWidth="1"/>
    <col min="9" max="9" width="9.7109375" bestFit="1" customWidth="1"/>
    <col min="10" max="10" width="20.140625" customWidth="1"/>
  </cols>
  <sheetData>
    <row r="1" spans="2:10" x14ac:dyDescent="0.25">
      <c r="B1" t="s">
        <v>437</v>
      </c>
      <c r="C1" s="262" t="s">
        <v>240</v>
      </c>
      <c r="D1" s="296" t="s">
        <v>438</v>
      </c>
      <c r="E1" s="262" t="s">
        <v>31</v>
      </c>
      <c r="F1" s="296" t="s">
        <v>438</v>
      </c>
      <c r="G1" s="262" t="s">
        <v>32</v>
      </c>
      <c r="H1" s="296" t="s">
        <v>438</v>
      </c>
      <c r="J1" t="s">
        <v>438</v>
      </c>
    </row>
    <row r="2" spans="2:10" x14ac:dyDescent="0.25">
      <c r="B2" t="s">
        <v>242</v>
      </c>
      <c r="C2">
        <f>199+24</f>
        <v>223</v>
      </c>
      <c r="D2" s="297"/>
      <c r="E2">
        <v>318</v>
      </c>
      <c r="F2" s="297">
        <f>+E2*100/E4</f>
        <v>72.602739726027394</v>
      </c>
      <c r="G2">
        <v>215</v>
      </c>
      <c r="H2" s="297">
        <f>+G2*100/G4</f>
        <v>80.223880597014926</v>
      </c>
      <c r="I2">
        <f>+C2+E2+G2</f>
        <v>756</v>
      </c>
      <c r="J2" s="94"/>
    </row>
    <row r="3" spans="2:10" x14ac:dyDescent="0.25">
      <c r="B3" t="s">
        <v>244</v>
      </c>
      <c r="D3" s="296"/>
      <c r="E3">
        <v>120</v>
      </c>
      <c r="F3" s="297">
        <f>+E3*100/E4</f>
        <v>27.397260273972602</v>
      </c>
      <c r="G3">
        <v>53</v>
      </c>
      <c r="H3" s="297">
        <f>+G3*100/G4</f>
        <v>19.776119402985074</v>
      </c>
      <c r="I3">
        <f>+C3+E3+G3</f>
        <v>173</v>
      </c>
      <c r="J3" s="94"/>
    </row>
    <row r="4" spans="2:10" ht="23.25" x14ac:dyDescent="0.35">
      <c r="C4">
        <f>SUM(C2:C3)</f>
        <v>223</v>
      </c>
      <c r="D4" s="298">
        <f>+C4*100/I4</f>
        <v>24.004305705059203</v>
      </c>
      <c r="E4">
        <f t="shared" ref="E4:G4" si="0">SUM(E2:E3)</f>
        <v>438</v>
      </c>
      <c r="F4" s="298">
        <f>+E4*100/I4</f>
        <v>47.147470398277719</v>
      </c>
      <c r="G4">
        <f t="shared" si="0"/>
        <v>268</v>
      </c>
      <c r="H4" s="298">
        <f>+G4*100/I4</f>
        <v>28.848223896663079</v>
      </c>
      <c r="I4">
        <f>SUM(I2:I3)</f>
        <v>929</v>
      </c>
      <c r="J4" s="94">
        <f>+D4+F4+H4</f>
        <v>100</v>
      </c>
    </row>
    <row r="5" spans="2:10" x14ac:dyDescent="0.25">
      <c r="B5" s="110" t="s">
        <v>233</v>
      </c>
      <c r="F5" t="s">
        <v>438</v>
      </c>
    </row>
    <row r="6" spans="2:10" x14ac:dyDescent="0.25">
      <c r="B6" t="s">
        <v>189</v>
      </c>
      <c r="E6" s="299"/>
      <c r="F6" s="300"/>
    </row>
    <row r="7" spans="2:10" x14ac:dyDescent="0.25">
      <c r="B7" t="s">
        <v>234</v>
      </c>
      <c r="E7" s="299"/>
      <c r="F7" s="300"/>
    </row>
    <row r="8" spans="2:10" x14ac:dyDescent="0.25">
      <c r="B8" t="s">
        <v>153</v>
      </c>
      <c r="E8" s="299"/>
      <c r="F8" s="300"/>
    </row>
    <row r="9" spans="2:10" x14ac:dyDescent="0.25">
      <c r="B9" t="s">
        <v>235</v>
      </c>
      <c r="E9" s="299"/>
      <c r="F9" s="300"/>
    </row>
    <row r="10" spans="2:10" x14ac:dyDescent="0.25">
      <c r="B10" s="110"/>
      <c r="E10" s="299"/>
    </row>
    <row r="11" spans="2:10" x14ac:dyDescent="0.25">
      <c r="B11" t="s">
        <v>152</v>
      </c>
      <c r="E11" s="301"/>
      <c r="F11" s="300"/>
      <c r="J11" s="301">
        <f>+E11+E25</f>
        <v>0</v>
      </c>
    </row>
    <row r="12" spans="2:10" x14ac:dyDescent="0.25">
      <c r="B12" s="110" t="s">
        <v>237</v>
      </c>
    </row>
    <row r="13" spans="2:10" x14ac:dyDescent="0.25">
      <c r="J13" s="302"/>
    </row>
    <row r="14" spans="2:10" x14ac:dyDescent="0.25">
      <c r="C14" t="s">
        <v>30</v>
      </c>
      <c r="E14" s="107"/>
      <c r="F14" s="300"/>
    </row>
    <row r="15" spans="2:10" x14ac:dyDescent="0.25">
      <c r="E15" s="107"/>
      <c r="F15" s="300"/>
      <c r="J15" s="299">
        <f>SUM(J11:J14)</f>
        <v>0</v>
      </c>
    </row>
    <row r="16" spans="2:10" x14ac:dyDescent="0.25">
      <c r="C16" t="s">
        <v>31</v>
      </c>
      <c r="E16" s="107"/>
      <c r="F16" s="300"/>
    </row>
    <row r="17" spans="3:7" x14ac:dyDescent="0.25">
      <c r="C17" t="s">
        <v>242</v>
      </c>
      <c r="E17" s="107"/>
      <c r="F17" s="300"/>
      <c r="G17" s="300"/>
    </row>
    <row r="18" spans="3:7" x14ac:dyDescent="0.25">
      <c r="C18" t="s">
        <v>244</v>
      </c>
      <c r="E18" s="107"/>
      <c r="F18" s="300"/>
    </row>
    <row r="19" spans="3:7" x14ac:dyDescent="0.25">
      <c r="E19" s="149"/>
      <c r="F19" s="300"/>
    </row>
    <row r="20" spans="3:7" x14ac:dyDescent="0.25">
      <c r="E20" s="107"/>
      <c r="F20" s="300"/>
    </row>
    <row r="21" spans="3:7" x14ac:dyDescent="0.25">
      <c r="C21" t="s">
        <v>32</v>
      </c>
      <c r="E21" s="107"/>
      <c r="F21" s="300"/>
    </row>
    <row r="22" spans="3:7" x14ac:dyDescent="0.25">
      <c r="C22" t="s">
        <v>242</v>
      </c>
      <c r="E22" s="107"/>
      <c r="F22" s="300"/>
      <c r="G22" s="300"/>
    </row>
    <row r="23" spans="3:7" x14ac:dyDescent="0.25">
      <c r="C23" t="s">
        <v>244</v>
      </c>
      <c r="E23" s="107"/>
      <c r="F23" s="300"/>
    </row>
    <row r="25" spans="3:7" x14ac:dyDescent="0.25">
      <c r="E25" s="303"/>
      <c r="F25" s="30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Q39"/>
  <sheetViews>
    <sheetView zoomScale="68" zoomScaleNormal="70" workbookViewId="0">
      <pane xSplit="1" ySplit="2" topLeftCell="B4" activePane="bottomRight" state="frozen"/>
      <selection pane="topRight" activeCell="B1" sqref="B1"/>
      <selection pane="bottomLeft" activeCell="A3" sqref="A3"/>
      <selection pane="bottomRight" activeCell="E24" sqref="E24"/>
    </sheetView>
  </sheetViews>
  <sheetFormatPr defaultColWidth="9.140625" defaultRowHeight="12.75" x14ac:dyDescent="0.2"/>
  <cols>
    <col min="1" max="1" width="21.5703125" style="36" customWidth="1"/>
    <col min="2" max="2" width="26.140625" style="37" customWidth="1"/>
    <col min="3" max="3" width="42.140625" style="38" customWidth="1"/>
    <col min="4" max="4" width="53.42578125" style="1" customWidth="1"/>
    <col min="5" max="5" width="7.42578125" style="2" customWidth="1"/>
    <col min="6" max="6" width="12.5703125" style="2" customWidth="1"/>
    <col min="7" max="7" width="12.85546875" style="2" customWidth="1"/>
    <col min="8" max="8" width="9.140625" style="2" customWidth="1"/>
    <col min="9" max="9" width="8.7109375" style="2" customWidth="1"/>
    <col min="10" max="11" width="7.28515625" style="2" customWidth="1"/>
    <col min="12" max="12" width="42.140625" style="38" customWidth="1"/>
    <col min="13" max="13" width="25" style="4" customWidth="1"/>
    <col min="14" max="14" width="9.7109375" style="4" customWidth="1"/>
    <col min="15" max="15" width="10" style="4" customWidth="1"/>
    <col min="16" max="16" width="12.85546875" style="4" customWidth="1"/>
    <col min="17" max="17" width="9.140625" style="5" customWidth="1"/>
    <col min="18" max="16384" width="9.140625" style="4"/>
  </cols>
  <sheetData>
    <row r="1" spans="1:17" ht="20.25" customHeight="1" x14ac:dyDescent="0.2">
      <c r="A1" s="643" t="s">
        <v>49</v>
      </c>
      <c r="B1" s="643"/>
      <c r="C1" s="643"/>
      <c r="H1" s="3"/>
      <c r="L1" s="4"/>
    </row>
    <row r="2" spans="1:17" s="10" customFormat="1" ht="36" customHeight="1" thickBot="1" x14ac:dyDescent="0.3">
      <c r="A2" s="6" t="s">
        <v>12</v>
      </c>
      <c r="B2" s="7" t="s">
        <v>50</v>
      </c>
      <c r="C2" s="6" t="s">
        <v>51</v>
      </c>
      <c r="D2" s="8" t="s">
        <v>52</v>
      </c>
      <c r="E2" s="9" t="s">
        <v>53</v>
      </c>
      <c r="F2" s="9" t="s">
        <v>54</v>
      </c>
      <c r="G2" s="9" t="s">
        <v>55</v>
      </c>
      <c r="H2" s="9" t="s">
        <v>56</v>
      </c>
      <c r="I2" s="9" t="s">
        <v>57</v>
      </c>
      <c r="J2" s="9" t="s">
        <v>58</v>
      </c>
      <c r="K2" s="9" t="s">
        <v>59</v>
      </c>
      <c r="L2" s="6" t="s">
        <v>60</v>
      </c>
      <c r="M2" s="10" t="s">
        <v>61</v>
      </c>
    </row>
    <row r="3" spans="1:17" ht="69" customHeight="1" thickBot="1" x14ac:dyDescent="0.35">
      <c r="A3" s="11" t="s">
        <v>62</v>
      </c>
      <c r="B3" s="12" t="s">
        <v>63</v>
      </c>
      <c r="C3" s="17" t="s">
        <v>64</v>
      </c>
      <c r="D3" s="13"/>
      <c r="E3" s="14">
        <v>6</v>
      </c>
      <c r="F3" s="14">
        <v>0</v>
      </c>
      <c r="G3" s="14">
        <v>0</v>
      </c>
      <c r="H3" s="511">
        <f t="shared" ref="H3:H15" si="0">+G3*F3*E3</f>
        <v>0</v>
      </c>
      <c r="I3" s="511"/>
      <c r="J3" s="14">
        <f>SUM(H3:I3)</f>
        <v>0</v>
      </c>
      <c r="K3" s="14"/>
      <c r="L3" s="17"/>
      <c r="M3" s="16"/>
      <c r="N3" s="16"/>
      <c r="O3" s="16"/>
      <c r="P3" s="16"/>
    </row>
    <row r="4" spans="1:17" ht="69" customHeight="1" thickTop="1" thickBot="1" x14ac:dyDescent="0.35">
      <c r="A4" s="11" t="s">
        <v>65</v>
      </c>
      <c r="B4" s="12" t="s">
        <v>492</v>
      </c>
      <c r="C4" s="17" t="s">
        <v>67</v>
      </c>
      <c r="D4" s="13" t="s">
        <v>68</v>
      </c>
      <c r="E4" s="14">
        <v>3</v>
      </c>
      <c r="F4" s="14">
        <v>4</v>
      </c>
      <c r="G4" s="14">
        <v>2</v>
      </c>
      <c r="H4" s="511">
        <f t="shared" si="0"/>
        <v>24</v>
      </c>
      <c r="I4" s="511" t="s">
        <v>12</v>
      </c>
      <c r="J4" s="14">
        <f>SUM(H4:I4)</f>
        <v>24</v>
      </c>
      <c r="K4" s="14"/>
      <c r="L4" s="17" t="s">
        <v>69</v>
      </c>
      <c r="M4" s="16"/>
      <c r="N4" s="16"/>
      <c r="O4" s="16"/>
      <c r="P4" s="16"/>
    </row>
    <row r="5" spans="1:17" s="317" customFormat="1" ht="102" customHeight="1" thickTop="1" thickBot="1" x14ac:dyDescent="0.35">
      <c r="A5" s="644" t="s">
        <v>70</v>
      </c>
      <c r="B5" s="542" t="s">
        <v>493</v>
      </c>
      <c r="C5" s="312" t="s">
        <v>494</v>
      </c>
      <c r="D5" s="313" t="s">
        <v>71</v>
      </c>
      <c r="E5" s="314">
        <v>7</v>
      </c>
      <c r="F5" s="314">
        <v>2</v>
      </c>
      <c r="G5" s="314">
        <v>2</v>
      </c>
      <c r="H5" s="511">
        <f t="shared" si="0"/>
        <v>28</v>
      </c>
      <c r="I5" s="511"/>
      <c r="J5" s="314">
        <f>SUM(H5:I5)</f>
        <v>28</v>
      </c>
      <c r="K5" s="314"/>
      <c r="L5" s="312"/>
      <c r="M5" s="315"/>
      <c r="N5" s="315"/>
      <c r="O5" s="315"/>
      <c r="P5" s="315"/>
      <c r="Q5" s="316"/>
    </row>
    <row r="6" spans="1:17" ht="20.100000000000001" customHeight="1" thickTop="1" thickBot="1" x14ac:dyDescent="0.35">
      <c r="A6" s="645"/>
      <c r="B6" s="4"/>
      <c r="C6" s="12" t="s">
        <v>12</v>
      </c>
      <c r="D6" s="13" t="s">
        <v>12</v>
      </c>
      <c r="E6" s="14"/>
      <c r="F6" s="14"/>
      <c r="G6" s="14"/>
      <c r="H6" s="511"/>
      <c r="I6" s="511" t="s">
        <v>12</v>
      </c>
      <c r="J6" s="14"/>
      <c r="K6" s="14"/>
      <c r="L6" s="17"/>
      <c r="M6" s="16"/>
      <c r="N6" s="16"/>
      <c r="O6" s="16"/>
      <c r="P6" s="16"/>
    </row>
    <row r="7" spans="1:17" ht="29.25" customHeight="1" thickTop="1" thickBot="1" x14ac:dyDescent="0.35">
      <c r="A7" s="645"/>
      <c r="B7" s="4"/>
      <c r="C7" s="12" t="s">
        <v>73</v>
      </c>
      <c r="D7" s="13" t="s">
        <v>484</v>
      </c>
      <c r="E7" s="14"/>
      <c r="F7" s="14"/>
      <c r="G7" s="14"/>
      <c r="H7" s="511"/>
      <c r="I7" s="511">
        <v>20</v>
      </c>
      <c r="J7" s="14"/>
      <c r="K7" s="14"/>
      <c r="L7" s="17"/>
      <c r="M7" s="16" t="s">
        <v>74</v>
      </c>
      <c r="N7" s="16"/>
      <c r="O7" s="16"/>
      <c r="P7" s="16"/>
    </row>
    <row r="8" spans="1:17" ht="27" customHeight="1" thickTop="1" thickBot="1" x14ac:dyDescent="0.35">
      <c r="A8" s="645"/>
      <c r="B8" s="4"/>
      <c r="C8" s="510" t="s">
        <v>75</v>
      </c>
      <c r="D8" s="13" t="s">
        <v>485</v>
      </c>
      <c r="E8" s="14"/>
      <c r="F8" s="14"/>
      <c r="G8" s="14"/>
      <c r="H8" s="511"/>
      <c r="I8" s="511">
        <v>10</v>
      </c>
      <c r="J8" s="14"/>
      <c r="K8" s="14"/>
      <c r="L8" s="17"/>
      <c r="M8" s="16" t="s">
        <v>76</v>
      </c>
      <c r="N8" s="16"/>
      <c r="O8" s="16"/>
      <c r="P8" s="16"/>
    </row>
    <row r="9" spans="1:17" ht="24.95" customHeight="1" thickTop="1" thickBot="1" x14ac:dyDescent="0.35">
      <c r="A9" s="645"/>
      <c r="B9" s="4"/>
      <c r="C9" s="12" t="s">
        <v>77</v>
      </c>
      <c r="D9" s="13" t="s">
        <v>485</v>
      </c>
      <c r="E9" s="14"/>
      <c r="F9" s="14"/>
      <c r="G9" s="14"/>
      <c r="H9" s="511"/>
      <c r="I9" s="511">
        <v>20</v>
      </c>
      <c r="J9" s="14"/>
      <c r="K9" s="14"/>
      <c r="L9" s="17"/>
      <c r="M9" s="16" t="s">
        <v>74</v>
      </c>
      <c r="N9" s="16"/>
      <c r="O9" s="16"/>
      <c r="P9" s="16"/>
    </row>
    <row r="10" spans="1:17" ht="24.95" customHeight="1" thickTop="1" thickBot="1" x14ac:dyDescent="0.35">
      <c r="A10" s="645"/>
      <c r="B10" s="4"/>
      <c r="C10" s="12" t="s">
        <v>78</v>
      </c>
      <c r="D10" s="13" t="s">
        <v>485</v>
      </c>
      <c r="E10" s="14"/>
      <c r="F10" s="14"/>
      <c r="G10" s="14"/>
      <c r="H10" s="511"/>
      <c r="I10" s="511">
        <v>10</v>
      </c>
      <c r="J10" s="14"/>
      <c r="K10" s="14"/>
      <c r="L10" s="17"/>
      <c r="M10" s="16" t="s">
        <v>79</v>
      </c>
      <c r="N10" s="16"/>
      <c r="O10" s="16"/>
      <c r="P10" s="16"/>
    </row>
    <row r="11" spans="1:17" ht="24.95" customHeight="1" thickTop="1" thickBot="1" x14ac:dyDescent="0.35">
      <c r="A11" s="645"/>
      <c r="B11" s="4"/>
      <c r="C11" s="12" t="s">
        <v>80</v>
      </c>
      <c r="D11" s="13" t="s">
        <v>485</v>
      </c>
      <c r="E11" s="14"/>
      <c r="F11" s="14"/>
      <c r="G11" s="14"/>
      <c r="H11" s="511"/>
      <c r="I11" s="511">
        <v>5</v>
      </c>
      <c r="J11" s="14"/>
      <c r="K11" s="14"/>
      <c r="L11" s="17"/>
      <c r="M11" s="16" t="s">
        <v>79</v>
      </c>
      <c r="N11" s="16"/>
      <c r="O11" s="16"/>
      <c r="P11" s="16"/>
    </row>
    <row r="12" spans="1:17" ht="24.95" customHeight="1" thickTop="1" thickBot="1" x14ac:dyDescent="0.35">
      <c r="A12" s="646"/>
      <c r="B12" s="4"/>
      <c r="C12" s="12" t="s">
        <v>81</v>
      </c>
      <c r="D12" s="13" t="s">
        <v>485</v>
      </c>
      <c r="E12" s="14"/>
      <c r="F12" s="14"/>
      <c r="G12" s="14"/>
      <c r="H12" s="511"/>
      <c r="I12" s="511">
        <v>5</v>
      </c>
      <c r="J12" s="14"/>
      <c r="K12" s="14"/>
      <c r="L12" s="17"/>
      <c r="M12" s="16"/>
      <c r="N12" s="16"/>
      <c r="O12" s="16"/>
      <c r="P12" s="16"/>
    </row>
    <row r="13" spans="1:17" ht="65.25" customHeight="1" thickTop="1" thickBot="1" x14ac:dyDescent="0.35">
      <c r="A13" s="11" t="s">
        <v>82</v>
      </c>
      <c r="B13" s="12" t="s">
        <v>83</v>
      </c>
      <c r="C13" s="17" t="s">
        <v>84</v>
      </c>
      <c r="D13" s="13" t="s">
        <v>85</v>
      </c>
      <c r="E13" s="14">
        <v>3</v>
      </c>
      <c r="F13" s="14">
        <v>2</v>
      </c>
      <c r="G13" s="14">
        <v>2</v>
      </c>
      <c r="H13" s="511">
        <f t="shared" si="0"/>
        <v>12</v>
      </c>
      <c r="I13" s="511">
        <v>10</v>
      </c>
      <c r="J13" s="14">
        <f>SUM(H13:I13)</f>
        <v>22</v>
      </c>
      <c r="K13" s="14"/>
      <c r="L13" s="17">
        <v>4</v>
      </c>
      <c r="M13" s="16"/>
      <c r="N13" s="16"/>
      <c r="O13" s="16"/>
      <c r="P13" s="16"/>
    </row>
    <row r="14" spans="1:17" s="317" customFormat="1" ht="127.5" customHeight="1" thickTop="1" thickBot="1" x14ac:dyDescent="0.35">
      <c r="A14" s="311" t="s">
        <v>86</v>
      </c>
      <c r="B14" s="542" t="s">
        <v>87</v>
      </c>
      <c r="C14" s="318" t="s">
        <v>88</v>
      </c>
      <c r="D14" s="313" t="s">
        <v>89</v>
      </c>
      <c r="E14" s="314">
        <v>5</v>
      </c>
      <c r="F14" s="314">
        <v>2</v>
      </c>
      <c r="G14" s="314">
        <v>2</v>
      </c>
      <c r="H14" s="511">
        <f t="shared" si="0"/>
        <v>20</v>
      </c>
      <c r="I14" s="511">
        <v>10</v>
      </c>
      <c r="J14" s="314">
        <f>SUM(H14:I14)</f>
        <v>30</v>
      </c>
      <c r="K14" s="314"/>
      <c r="L14" s="318" t="s">
        <v>69</v>
      </c>
      <c r="M14" s="315"/>
      <c r="N14" s="315"/>
      <c r="O14" s="315"/>
      <c r="P14" s="315"/>
      <c r="Q14" s="316"/>
    </row>
    <row r="15" spans="1:17" ht="56.25" customHeight="1" thickTop="1" thickBot="1" x14ac:dyDescent="0.35">
      <c r="A15" s="11" t="s">
        <v>90</v>
      </c>
      <c r="B15" s="12" t="s">
        <v>12</v>
      </c>
      <c r="C15" s="15" t="s">
        <v>91</v>
      </c>
      <c r="D15" s="13" t="s">
        <v>92</v>
      </c>
      <c r="E15" s="14">
        <v>9</v>
      </c>
      <c r="F15" s="14">
        <v>1</v>
      </c>
      <c r="G15" s="14">
        <v>2</v>
      </c>
      <c r="H15" s="511">
        <f t="shared" si="0"/>
        <v>18</v>
      </c>
      <c r="I15" s="511" t="s">
        <v>12</v>
      </c>
      <c r="J15" s="14">
        <f>SUM(H15:I15)</f>
        <v>18</v>
      </c>
      <c r="K15" s="14"/>
      <c r="L15" s="15" t="s">
        <v>93</v>
      </c>
      <c r="M15" s="16" t="s">
        <v>12</v>
      </c>
      <c r="N15" s="16"/>
      <c r="O15" s="16"/>
      <c r="P15" s="16"/>
    </row>
    <row r="16" spans="1:17" ht="122.25" customHeight="1" thickTop="1" thickBot="1" x14ac:dyDescent="0.35">
      <c r="A16" s="11" t="s">
        <v>486</v>
      </c>
      <c r="B16" s="59" t="s">
        <v>94</v>
      </c>
      <c r="C16" s="17" t="s">
        <v>95</v>
      </c>
      <c r="D16" s="13" t="s">
        <v>488</v>
      </c>
      <c r="E16" s="14">
        <v>5</v>
      </c>
      <c r="F16" s="14">
        <v>4</v>
      </c>
      <c r="G16" s="14">
        <v>2</v>
      </c>
      <c r="H16" s="511">
        <f>+E16*F16*G16</f>
        <v>40</v>
      </c>
      <c r="I16" s="511">
        <v>10</v>
      </c>
      <c r="J16" s="18">
        <f>SUM(H16:I16)</f>
        <v>50</v>
      </c>
      <c r="K16" s="18"/>
      <c r="L16" s="17" t="s">
        <v>96</v>
      </c>
      <c r="M16" s="16"/>
      <c r="N16" s="16"/>
      <c r="O16" s="16"/>
      <c r="P16" s="16"/>
    </row>
    <row r="17" spans="1:17" ht="113.25" customHeight="1" thickTop="1" thickBot="1" x14ac:dyDescent="0.35">
      <c r="A17" s="11" t="s">
        <v>97</v>
      </c>
      <c r="B17" s="59" t="s">
        <v>94</v>
      </c>
      <c r="C17" s="17"/>
      <c r="D17" s="13" t="s">
        <v>489</v>
      </c>
      <c r="E17" s="14"/>
      <c r="F17" s="14"/>
      <c r="G17" s="14"/>
      <c r="H17" s="511"/>
      <c r="I17" s="511">
        <v>10</v>
      </c>
      <c r="J17" s="18">
        <f>SUM(I17)</f>
        <v>10</v>
      </c>
      <c r="K17" s="18"/>
      <c r="L17" s="17"/>
      <c r="M17" s="16"/>
      <c r="N17" s="16"/>
      <c r="O17" s="16"/>
      <c r="P17" s="16"/>
    </row>
    <row r="18" spans="1:17" ht="81.75" customHeight="1" thickTop="1" thickBot="1" x14ac:dyDescent="0.35">
      <c r="A18" s="11" t="s">
        <v>98</v>
      </c>
      <c r="B18" s="59" t="s">
        <v>99</v>
      </c>
      <c r="C18" s="17" t="s">
        <v>100</v>
      </c>
      <c r="D18" s="13"/>
      <c r="E18" s="14"/>
      <c r="F18" s="14"/>
      <c r="G18" s="14"/>
      <c r="H18" s="511"/>
      <c r="I18" s="511"/>
      <c r="J18" s="18"/>
      <c r="K18" s="18"/>
      <c r="L18" s="17"/>
      <c r="M18" s="16"/>
      <c r="N18" s="16"/>
      <c r="O18" s="16"/>
      <c r="P18" s="16"/>
    </row>
    <row r="19" spans="1:17" s="317" customFormat="1" ht="141.75" customHeight="1" thickTop="1" thickBot="1" x14ac:dyDescent="0.35">
      <c r="A19" s="311" t="s">
        <v>101</v>
      </c>
      <c r="B19" s="542"/>
      <c r="C19" s="318" t="s">
        <v>102</v>
      </c>
      <c r="D19" s="313" t="s">
        <v>103</v>
      </c>
      <c r="E19" s="314">
        <f>8+6+3</f>
        <v>17</v>
      </c>
      <c r="F19" s="314">
        <v>1</v>
      </c>
      <c r="G19" s="314">
        <v>1</v>
      </c>
      <c r="H19" s="511">
        <f>+G19*F19*E19</f>
        <v>17</v>
      </c>
      <c r="I19" s="511"/>
      <c r="J19" s="314">
        <f>SUM(H19:I19)</f>
        <v>17</v>
      </c>
      <c r="K19" s="314"/>
      <c r="L19" s="318" t="s">
        <v>104</v>
      </c>
      <c r="M19" s="315"/>
      <c r="N19" s="315"/>
      <c r="O19" s="315"/>
      <c r="P19" s="315"/>
      <c r="Q19" s="316"/>
    </row>
    <row r="20" spans="1:17" s="317" customFormat="1" ht="141.75" customHeight="1" thickTop="1" thickBot="1" x14ac:dyDescent="0.35">
      <c r="A20" s="311" t="s">
        <v>105</v>
      </c>
      <c r="B20" s="542" t="s">
        <v>487</v>
      </c>
      <c r="C20" s="318"/>
      <c r="D20" s="313" t="s">
        <v>72</v>
      </c>
      <c r="E20" s="314">
        <v>8</v>
      </c>
      <c r="F20" s="314">
        <v>3</v>
      </c>
      <c r="G20" s="314">
        <v>2</v>
      </c>
      <c r="H20" s="511">
        <f>+E20*F20*G20</f>
        <v>48</v>
      </c>
      <c r="I20" s="511"/>
      <c r="J20" s="314">
        <f>SUM(H20:I20)</f>
        <v>48</v>
      </c>
      <c r="K20" s="314"/>
      <c r="L20" s="318"/>
      <c r="M20" s="315"/>
      <c r="N20" s="315"/>
      <c r="O20" s="315"/>
      <c r="P20" s="315"/>
      <c r="Q20" s="316"/>
    </row>
    <row r="21" spans="1:17" ht="56.25" customHeight="1" thickTop="1" thickBot="1" x14ac:dyDescent="0.35">
      <c r="A21" s="11" t="s">
        <v>106</v>
      </c>
      <c r="B21" s="12"/>
      <c r="C21" s="15"/>
      <c r="D21" s="13" t="s">
        <v>107</v>
      </c>
      <c r="E21" s="14"/>
      <c r="F21" s="14"/>
      <c r="G21" s="14"/>
      <c r="H21" s="511"/>
      <c r="I21" s="511"/>
      <c r="J21" s="14"/>
      <c r="K21" s="14"/>
      <c r="L21" s="15">
        <v>4</v>
      </c>
      <c r="M21" s="16"/>
      <c r="N21" s="16"/>
      <c r="O21" s="16"/>
      <c r="P21" s="16"/>
    </row>
    <row r="22" spans="1:17" ht="80.25" customHeight="1" thickTop="1" thickBot="1" x14ac:dyDescent="0.35">
      <c r="A22" s="311" t="s">
        <v>12</v>
      </c>
      <c r="B22" s="12"/>
      <c r="C22" s="15" t="s">
        <v>12</v>
      </c>
      <c r="D22" s="313" t="s">
        <v>108</v>
      </c>
      <c r="E22" s="14" t="s">
        <v>12</v>
      </c>
      <c r="F22" s="14" t="s">
        <v>109</v>
      </c>
      <c r="G22" s="14" t="s">
        <v>12</v>
      </c>
      <c r="H22" s="511" t="s">
        <v>12</v>
      </c>
      <c r="I22" s="511"/>
      <c r="J22" s="14" t="s">
        <v>12</v>
      </c>
      <c r="K22" s="14"/>
      <c r="L22" s="15"/>
      <c r="M22" s="16"/>
      <c r="N22" s="16"/>
      <c r="O22" s="16"/>
      <c r="P22" s="16"/>
    </row>
    <row r="23" spans="1:17" s="24" customFormat="1" ht="24.95" customHeight="1" thickTop="1" thickBot="1" x14ac:dyDescent="0.35">
      <c r="A23" s="19"/>
      <c r="B23" s="20"/>
      <c r="C23" s="21" t="s">
        <v>110</v>
      </c>
      <c r="D23" s="22" t="s">
        <v>12</v>
      </c>
      <c r="E23" s="23"/>
      <c r="F23" s="23"/>
      <c r="G23" s="23"/>
      <c r="H23" s="537">
        <f>SUM(H3:H22)</f>
        <v>207</v>
      </c>
      <c r="I23" s="537">
        <f>SUM(I3:I22)</f>
        <v>110</v>
      </c>
      <c r="J23" s="537">
        <f>SUM(J3:J22)</f>
        <v>247</v>
      </c>
      <c r="K23" s="23">
        <f>SUM(K4:K19)</f>
        <v>0</v>
      </c>
      <c r="L23" s="21" t="s">
        <v>12</v>
      </c>
      <c r="Q23" s="25"/>
    </row>
    <row r="24" spans="1:17" ht="24.95" customHeight="1" thickTop="1" x14ac:dyDescent="0.2">
      <c r="A24" s="27"/>
      <c r="B24" s="29"/>
      <c r="C24" s="27"/>
      <c r="D24" s="30"/>
      <c r="E24" s="31"/>
      <c r="F24" s="31"/>
      <c r="G24" s="31"/>
      <c r="H24" s="31"/>
      <c r="I24" s="31"/>
      <c r="J24" s="26"/>
      <c r="K24" s="26"/>
      <c r="L24" s="27"/>
      <c r="M24" s="32"/>
      <c r="N24" s="32"/>
      <c r="O24" s="16"/>
      <c r="P24" s="16"/>
      <c r="Q24" s="4"/>
    </row>
    <row r="25" spans="1:17" ht="24.75" customHeight="1" x14ac:dyDescent="0.2">
      <c r="A25" s="16"/>
      <c r="B25" s="33"/>
      <c r="C25" s="34"/>
      <c r="E25" s="33"/>
      <c r="F25" s="33"/>
      <c r="G25" s="33"/>
      <c r="H25" s="33"/>
      <c r="I25" s="33"/>
      <c r="J25" s="26"/>
      <c r="K25" s="26"/>
      <c r="L25" s="34"/>
      <c r="M25" s="16"/>
      <c r="N25" s="32"/>
      <c r="O25" s="16"/>
      <c r="P25" s="16"/>
      <c r="Q25" s="4"/>
    </row>
    <row r="26" spans="1:17" ht="24.95" customHeight="1" x14ac:dyDescent="0.2">
      <c r="A26" s="28"/>
      <c r="B26" s="29"/>
      <c r="C26" s="28"/>
      <c r="E26" s="29"/>
      <c r="F26" s="29"/>
      <c r="G26" s="29"/>
      <c r="H26" s="29"/>
      <c r="I26" s="29"/>
      <c r="J26" s="26"/>
      <c r="K26" s="26"/>
      <c r="L26" s="28"/>
      <c r="M26" s="16"/>
      <c r="N26" s="32"/>
      <c r="O26" s="16"/>
      <c r="P26" s="16"/>
      <c r="Q26" s="4"/>
    </row>
    <row r="27" spans="1:17" ht="27" customHeight="1" x14ac:dyDescent="0.2">
      <c r="A27" s="28"/>
      <c r="B27" s="29"/>
      <c r="C27" s="28"/>
      <c r="E27" s="29"/>
      <c r="F27" s="29"/>
      <c r="G27" s="29"/>
      <c r="H27" s="35"/>
      <c r="I27" s="35"/>
      <c r="J27" s="35"/>
      <c r="K27" s="35"/>
      <c r="L27" s="28"/>
      <c r="M27" s="16"/>
      <c r="N27" s="32"/>
      <c r="O27" s="16"/>
      <c r="P27" s="16"/>
      <c r="Q27" s="4"/>
    </row>
    <row r="28" spans="1:17" ht="15" x14ac:dyDescent="0.2">
      <c r="A28" s="28"/>
      <c r="B28" s="29"/>
      <c r="C28" s="28"/>
      <c r="E28" s="29"/>
      <c r="F28" s="29"/>
      <c r="G28" s="29"/>
      <c r="H28" s="29"/>
      <c r="I28" s="29"/>
      <c r="J28" s="29"/>
      <c r="K28" s="29"/>
      <c r="L28" s="28"/>
      <c r="M28" s="16"/>
      <c r="N28" s="32"/>
      <c r="O28" s="16"/>
      <c r="P28" s="16"/>
      <c r="Q28" s="4"/>
    </row>
    <row r="29" spans="1:17" ht="15" x14ac:dyDescent="0.2">
      <c r="A29" s="28"/>
      <c r="B29" s="29"/>
      <c r="C29" s="28"/>
      <c r="E29" s="29"/>
      <c r="F29" s="29"/>
      <c r="G29" s="29"/>
      <c r="H29" s="29"/>
      <c r="I29" s="29"/>
      <c r="J29" s="29"/>
      <c r="K29" s="29"/>
      <c r="L29" s="28"/>
      <c r="M29" s="16"/>
      <c r="N29" s="32"/>
      <c r="O29" s="16"/>
      <c r="P29" s="16"/>
      <c r="Q29" s="4"/>
    </row>
    <row r="30" spans="1:17" x14ac:dyDescent="0.2">
      <c r="C30" s="36"/>
      <c r="E30" s="37"/>
      <c r="F30" s="37"/>
      <c r="G30" s="37"/>
      <c r="H30" s="37"/>
      <c r="I30" s="37"/>
      <c r="J30" s="37"/>
      <c r="K30" s="37"/>
      <c r="L30" s="36"/>
      <c r="N30" s="5"/>
      <c r="Q30" s="4"/>
    </row>
    <row r="31" spans="1:17" x14ac:dyDescent="0.2">
      <c r="C31" s="36"/>
      <c r="E31" s="37"/>
      <c r="F31" s="37"/>
      <c r="G31" s="37"/>
      <c r="H31" s="37"/>
      <c r="I31" s="37"/>
      <c r="J31" s="37"/>
      <c r="K31" s="37"/>
      <c r="L31" s="36"/>
      <c r="N31" s="5"/>
      <c r="Q31" s="4"/>
    </row>
    <row r="32" spans="1:17" x14ac:dyDescent="0.2">
      <c r="C32" s="36"/>
      <c r="E32" s="37"/>
      <c r="F32" s="37"/>
      <c r="G32" s="37"/>
      <c r="H32" s="37"/>
      <c r="I32" s="37"/>
      <c r="J32" s="37"/>
      <c r="K32" s="37"/>
      <c r="L32" s="36"/>
      <c r="N32" s="5"/>
      <c r="Q32" s="4"/>
    </row>
    <row r="33" spans="1:17" x14ac:dyDescent="0.2">
      <c r="C33" s="36"/>
      <c r="E33" s="37"/>
      <c r="F33" s="37"/>
      <c r="G33" s="37"/>
      <c r="H33" s="37"/>
      <c r="I33" s="37"/>
      <c r="J33" s="37"/>
      <c r="K33" s="37"/>
      <c r="L33" s="36"/>
      <c r="N33" s="5"/>
      <c r="Q33" s="4"/>
    </row>
    <row r="34" spans="1:17" x14ac:dyDescent="0.2">
      <c r="C34" s="36"/>
      <c r="E34" s="37"/>
      <c r="F34" s="37"/>
      <c r="G34" s="37"/>
      <c r="H34" s="37"/>
      <c r="I34" s="37"/>
      <c r="J34" s="37"/>
      <c r="K34" s="37"/>
      <c r="L34" s="36"/>
      <c r="N34" s="5"/>
      <c r="Q34" s="4"/>
    </row>
    <row r="35" spans="1:17" x14ac:dyDescent="0.2">
      <c r="C35" s="36"/>
      <c r="E35" s="37"/>
      <c r="F35" s="37"/>
      <c r="G35" s="37"/>
      <c r="H35" s="37"/>
      <c r="I35" s="37"/>
      <c r="J35" s="37"/>
      <c r="K35" s="37"/>
      <c r="L35" s="36"/>
      <c r="N35" s="5"/>
      <c r="Q35" s="4"/>
    </row>
    <row r="36" spans="1:17" x14ac:dyDescent="0.2">
      <c r="C36" s="36"/>
      <c r="E36" s="37"/>
      <c r="F36" s="37"/>
      <c r="G36" s="37"/>
      <c r="H36" s="37"/>
      <c r="I36" s="37"/>
      <c r="J36" s="37"/>
      <c r="K36" s="37"/>
      <c r="L36" s="36"/>
      <c r="N36" s="5"/>
      <c r="Q36" s="4"/>
    </row>
    <row r="37" spans="1:17" x14ac:dyDescent="0.2">
      <c r="A37" s="4"/>
      <c r="B37" s="4"/>
      <c r="C37" s="36"/>
      <c r="E37" s="37"/>
      <c r="F37" s="37"/>
      <c r="G37" s="37"/>
      <c r="H37" s="37"/>
      <c r="I37" s="37"/>
      <c r="J37" s="37"/>
      <c r="K37" s="37"/>
      <c r="L37" s="36"/>
      <c r="Q37" s="4"/>
    </row>
    <row r="38" spans="1:17" x14ac:dyDescent="0.2">
      <c r="A38" s="4"/>
      <c r="B38" s="4"/>
      <c r="C38" s="36"/>
      <c r="E38" s="37"/>
      <c r="F38" s="37"/>
      <c r="G38" s="37"/>
      <c r="H38" s="37"/>
      <c r="I38" s="37"/>
      <c r="J38" s="37"/>
      <c r="K38" s="37"/>
      <c r="L38" s="36"/>
      <c r="N38" s="5"/>
      <c r="Q38" s="4"/>
    </row>
    <row r="39" spans="1:17" x14ac:dyDescent="0.2">
      <c r="A39" s="4"/>
      <c r="B39" s="4"/>
      <c r="C39" s="36"/>
      <c r="E39" s="37"/>
      <c r="F39" s="37"/>
      <c r="G39" s="37"/>
      <c r="H39" s="37"/>
      <c r="I39" s="37"/>
      <c r="J39" s="37"/>
      <c r="K39" s="37"/>
      <c r="L39" s="36"/>
      <c r="Q39" s="4"/>
    </row>
  </sheetData>
  <mergeCells count="2">
    <mergeCell ref="A1:C1"/>
    <mergeCell ref="A5:A12"/>
  </mergeCells>
  <printOptions gridLines="1"/>
  <pageMargins left="0.74803149606299213" right="0.74803149606299213" top="0.98425196850393704" bottom="0.98425196850393704" header="0.51181102362204722" footer="0.51181102362204722"/>
  <pageSetup paperSize="9" scale="3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31"/>
  <sheetViews>
    <sheetView topLeftCell="A11" zoomScale="80" zoomScaleNormal="80" workbookViewId="0">
      <selection activeCell="E12" sqref="E12"/>
    </sheetView>
  </sheetViews>
  <sheetFormatPr defaultColWidth="9.140625" defaultRowHeight="16.5" x14ac:dyDescent="0.25"/>
  <cols>
    <col min="1" max="1" width="48.85546875" style="49" customWidth="1"/>
    <col min="2" max="2" width="77.85546875" style="49" customWidth="1"/>
    <col min="3" max="3" width="10.140625" style="49" customWidth="1"/>
    <col min="4" max="7" width="5.7109375" style="49" customWidth="1"/>
    <col min="8" max="16384" width="9.140625" style="49"/>
  </cols>
  <sheetData>
    <row r="1" spans="1:8" ht="17.25" customHeight="1" x14ac:dyDescent="0.25">
      <c r="A1" s="647" t="s">
        <v>111</v>
      </c>
      <c r="B1" s="647"/>
      <c r="H1" s="49" t="s">
        <v>37</v>
      </c>
    </row>
    <row r="2" spans="1:8" ht="20.100000000000001" customHeight="1" x14ac:dyDescent="0.25">
      <c r="A2" s="50" t="s">
        <v>112</v>
      </c>
      <c r="B2" s="326"/>
      <c r="E2" s="49" t="s">
        <v>12</v>
      </c>
      <c r="F2" s="49" t="s">
        <v>12</v>
      </c>
      <c r="H2" s="540">
        <f>SUM(C2:G2)</f>
        <v>0</v>
      </c>
    </row>
    <row r="3" spans="1:8" ht="20.100000000000001" customHeight="1" x14ac:dyDescent="0.25">
      <c r="A3" s="50"/>
      <c r="B3" s="326" t="s">
        <v>113</v>
      </c>
      <c r="C3" s="49" t="s">
        <v>12</v>
      </c>
      <c r="D3" s="49" t="s">
        <v>12</v>
      </c>
      <c r="E3" s="49" t="s">
        <v>12</v>
      </c>
      <c r="F3" s="49" t="s">
        <v>12</v>
      </c>
      <c r="G3" s="49" t="s">
        <v>12</v>
      </c>
      <c r="H3" s="540">
        <f t="shared" ref="H3:H11" si="0">SUM(C3:G3)</f>
        <v>0</v>
      </c>
    </row>
    <row r="4" spans="1:8" ht="20.100000000000001" customHeight="1" x14ac:dyDescent="0.25">
      <c r="A4" s="50"/>
      <c r="B4" s="326"/>
      <c r="H4" s="540">
        <f t="shared" si="0"/>
        <v>0</v>
      </c>
    </row>
    <row r="5" spans="1:8" ht="20.100000000000001" customHeight="1" x14ac:dyDescent="0.25">
      <c r="A5" s="50" t="s">
        <v>114</v>
      </c>
      <c r="B5" s="50" t="s">
        <v>115</v>
      </c>
      <c r="E5" s="49">
        <v>3</v>
      </c>
      <c r="F5" s="49">
        <v>2</v>
      </c>
      <c r="H5" s="540">
        <f>SUM(C5:G5)</f>
        <v>5</v>
      </c>
    </row>
    <row r="6" spans="1:8" ht="20.100000000000001" customHeight="1" x14ac:dyDescent="0.25">
      <c r="A6" s="50" t="s">
        <v>116</v>
      </c>
      <c r="B6" s="50" t="s">
        <v>117</v>
      </c>
      <c r="E6" s="49">
        <v>6</v>
      </c>
      <c r="F6" s="49">
        <v>6</v>
      </c>
      <c r="H6" s="540">
        <f t="shared" si="0"/>
        <v>12</v>
      </c>
    </row>
    <row r="7" spans="1:8" ht="20.100000000000001" customHeight="1" x14ac:dyDescent="0.25">
      <c r="A7" s="50"/>
      <c r="H7" s="540">
        <f t="shared" si="0"/>
        <v>0</v>
      </c>
    </row>
    <row r="8" spans="1:8" x14ac:dyDescent="0.25">
      <c r="A8" s="50" t="s">
        <v>12</v>
      </c>
      <c r="B8" s="50"/>
      <c r="H8" s="540">
        <f t="shared" si="0"/>
        <v>0</v>
      </c>
    </row>
    <row r="9" spans="1:8" x14ac:dyDescent="0.25">
      <c r="A9" s="50"/>
      <c r="B9" s="50"/>
      <c r="H9" s="540">
        <f t="shared" si="0"/>
        <v>0</v>
      </c>
    </row>
    <row r="10" spans="1:8" x14ac:dyDescent="0.25">
      <c r="A10" s="50"/>
      <c r="B10" s="50"/>
      <c r="H10" s="540">
        <f t="shared" si="0"/>
        <v>0</v>
      </c>
    </row>
    <row r="11" spans="1:8" ht="15.75" customHeight="1" x14ac:dyDescent="0.25">
      <c r="A11" s="49" t="s">
        <v>118</v>
      </c>
      <c r="B11" s="50" t="s">
        <v>119</v>
      </c>
      <c r="C11" s="49">
        <v>20</v>
      </c>
      <c r="D11" s="49">
        <v>20</v>
      </c>
      <c r="E11" s="49">
        <v>20</v>
      </c>
      <c r="F11" s="49" t="s">
        <v>12</v>
      </c>
      <c r="G11" s="49" t="s">
        <v>12</v>
      </c>
      <c r="H11" s="540">
        <f t="shared" si="0"/>
        <v>60</v>
      </c>
    </row>
    <row r="12" spans="1:8" ht="15" customHeight="1" x14ac:dyDescent="0.25">
      <c r="A12" s="49" t="s">
        <v>120</v>
      </c>
      <c r="B12" s="50" t="s">
        <v>121</v>
      </c>
      <c r="C12" s="49">
        <v>12</v>
      </c>
      <c r="D12" s="49">
        <v>12</v>
      </c>
      <c r="H12" s="540">
        <f>SUM(C12:D12)</f>
        <v>24</v>
      </c>
    </row>
    <row r="13" spans="1:8" x14ac:dyDescent="0.25">
      <c r="A13" s="51" t="s">
        <v>122</v>
      </c>
      <c r="B13" s="52" t="s">
        <v>123</v>
      </c>
      <c r="C13" s="51" t="s">
        <v>124</v>
      </c>
      <c r="D13" s="51"/>
      <c r="E13" s="51"/>
      <c r="F13" s="51"/>
      <c r="G13" s="51"/>
      <c r="H13" s="540"/>
    </row>
    <row r="14" spans="1:8" x14ac:dyDescent="0.25">
      <c r="A14" s="50" t="s">
        <v>125</v>
      </c>
      <c r="C14" s="50" t="s">
        <v>126</v>
      </c>
      <c r="H14" s="540"/>
    </row>
    <row r="15" spans="1:8" x14ac:dyDescent="0.25">
      <c r="A15" s="50" t="s">
        <v>127</v>
      </c>
      <c r="C15" s="50" t="s">
        <v>128</v>
      </c>
      <c r="H15" s="540"/>
    </row>
    <row r="16" spans="1:8" x14ac:dyDescent="0.25">
      <c r="A16" s="50" t="s">
        <v>129</v>
      </c>
      <c r="C16" s="50" t="s">
        <v>130</v>
      </c>
      <c r="H16" s="540"/>
    </row>
    <row r="17" spans="1:8" x14ac:dyDescent="0.25">
      <c r="A17" s="50" t="s">
        <v>94</v>
      </c>
      <c r="C17" s="50" t="s">
        <v>131</v>
      </c>
      <c r="H17" s="540"/>
    </row>
    <row r="18" spans="1:8" x14ac:dyDescent="0.25">
      <c r="A18" s="50" t="s">
        <v>66</v>
      </c>
      <c r="C18" s="50" t="s">
        <v>132</v>
      </c>
      <c r="H18" s="540"/>
    </row>
    <row r="19" spans="1:8" x14ac:dyDescent="0.25">
      <c r="A19" s="50" t="s">
        <v>133</v>
      </c>
      <c r="C19" s="50" t="s">
        <v>134</v>
      </c>
      <c r="H19" s="540"/>
    </row>
    <row r="20" spans="1:8" x14ac:dyDescent="0.25">
      <c r="A20" s="50" t="s">
        <v>135</v>
      </c>
      <c r="C20" s="50" t="s">
        <v>136</v>
      </c>
      <c r="H20" s="540"/>
    </row>
    <row r="21" spans="1:8" x14ac:dyDescent="0.25">
      <c r="A21" s="50" t="s">
        <v>137</v>
      </c>
      <c r="C21" s="50" t="s">
        <v>138</v>
      </c>
      <c r="H21" s="540"/>
    </row>
    <row r="22" spans="1:8" x14ac:dyDescent="0.25">
      <c r="A22" s="50" t="s">
        <v>139</v>
      </c>
      <c r="C22" s="50" t="s">
        <v>140</v>
      </c>
      <c r="H22" s="540"/>
    </row>
    <row r="23" spans="1:8" x14ac:dyDescent="0.25">
      <c r="A23" s="50" t="s">
        <v>141</v>
      </c>
      <c r="C23" s="50" t="s">
        <v>142</v>
      </c>
      <c r="H23" s="540"/>
    </row>
    <row r="24" spans="1:8" x14ac:dyDescent="0.25">
      <c r="A24" s="50" t="s">
        <v>143</v>
      </c>
      <c r="C24" s="50" t="s">
        <v>144</v>
      </c>
      <c r="H24" s="540"/>
    </row>
    <row r="25" spans="1:8" x14ac:dyDescent="0.25">
      <c r="A25" s="50" t="s">
        <v>145</v>
      </c>
      <c r="C25" s="50" t="s">
        <v>146</v>
      </c>
      <c r="H25" s="540"/>
    </row>
    <row r="26" spans="1:8" x14ac:dyDescent="0.25">
      <c r="A26" s="50" t="s">
        <v>147</v>
      </c>
      <c r="C26" s="50" t="s">
        <v>148</v>
      </c>
      <c r="H26" s="540"/>
    </row>
    <row r="27" spans="1:8" x14ac:dyDescent="0.25">
      <c r="A27" s="50" t="s">
        <v>78</v>
      </c>
      <c r="C27" s="50" t="s">
        <v>149</v>
      </c>
      <c r="H27" s="540"/>
    </row>
    <row r="28" spans="1:8" x14ac:dyDescent="0.25">
      <c r="B28" s="50"/>
      <c r="H28" s="540"/>
    </row>
    <row r="29" spans="1:8" x14ac:dyDescent="0.25">
      <c r="A29" s="49" t="s">
        <v>150</v>
      </c>
      <c r="B29" s="50" t="s">
        <v>77</v>
      </c>
      <c r="H29" s="540"/>
    </row>
    <row r="30" spans="1:8" ht="17.25" thickBot="1" x14ac:dyDescent="0.3">
      <c r="A30" s="49" t="s">
        <v>151</v>
      </c>
      <c r="B30" s="50" t="s">
        <v>78</v>
      </c>
      <c r="H30" s="540"/>
    </row>
    <row r="31" spans="1:8" ht="17.25" thickBot="1" x14ac:dyDescent="0.3">
      <c r="A31" s="49" t="s">
        <v>152</v>
      </c>
      <c r="H31" s="439">
        <f>SUM(H2:H27)</f>
        <v>101</v>
      </c>
    </row>
  </sheetData>
  <mergeCells count="1">
    <mergeCell ref="A1:B1"/>
  </mergeCells>
  <pageMargins left="0.19685039370078741" right="0.15748031496062992" top="0.51181102362204722" bottom="0.47244094488188981" header="0.51181102362204722" footer="0.51181102362204722"/>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pageSetUpPr fitToPage="1"/>
  </sheetPr>
  <dimension ref="A1:E32"/>
  <sheetViews>
    <sheetView zoomScale="85" zoomScaleNormal="85" workbookViewId="0">
      <selection activeCell="E27" sqref="E27"/>
    </sheetView>
  </sheetViews>
  <sheetFormatPr defaultColWidth="9.140625" defaultRowHeight="15" x14ac:dyDescent="0.2"/>
  <cols>
    <col min="1" max="1" width="51.7109375" style="54" customWidth="1"/>
    <col min="2" max="2" width="67" style="54" customWidth="1"/>
    <col min="3" max="3" width="5.140625" style="54" customWidth="1"/>
    <col min="4" max="4" width="4.28515625" style="54" customWidth="1"/>
    <col min="5" max="5" width="9.140625" style="56"/>
    <col min="6" max="16384" width="9.140625" style="54"/>
  </cols>
  <sheetData>
    <row r="1" spans="1:5" ht="18.75" customHeight="1" x14ac:dyDescent="0.25">
      <c r="A1" s="53" t="s">
        <v>153</v>
      </c>
      <c r="C1" s="55"/>
      <c r="D1" s="55"/>
      <c r="E1" s="324" t="s">
        <v>58</v>
      </c>
    </row>
    <row r="2" spans="1:5" ht="17.25" customHeight="1" x14ac:dyDescent="0.2">
      <c r="A2" s="54" t="s">
        <v>154</v>
      </c>
      <c r="B2" s="54" t="s">
        <v>155</v>
      </c>
      <c r="C2" s="54">
        <v>6</v>
      </c>
      <c r="D2" s="54">
        <v>6</v>
      </c>
      <c r="E2" s="56">
        <f>SUM(C2:D2)</f>
        <v>12</v>
      </c>
    </row>
    <row r="3" spans="1:5" x14ac:dyDescent="0.2">
      <c r="A3" s="54" t="s">
        <v>112</v>
      </c>
      <c r="B3" s="54" t="s">
        <v>156</v>
      </c>
      <c r="C3" s="54" t="s">
        <v>12</v>
      </c>
      <c r="E3" s="56">
        <f t="shared" ref="E3:E7" si="0">SUM(C3:D3)</f>
        <v>0</v>
      </c>
    </row>
    <row r="4" spans="1:5" x14ac:dyDescent="0.2">
      <c r="A4" s="54" t="s">
        <v>157</v>
      </c>
      <c r="B4" s="54" t="s">
        <v>491</v>
      </c>
      <c r="C4" s="54">
        <v>15</v>
      </c>
      <c r="D4" s="54">
        <v>8</v>
      </c>
      <c r="E4" s="56">
        <f t="shared" si="0"/>
        <v>23</v>
      </c>
    </row>
    <row r="5" spans="1:5" x14ac:dyDescent="0.2">
      <c r="A5" s="54" t="s">
        <v>114</v>
      </c>
      <c r="B5" s="54" t="s">
        <v>496</v>
      </c>
      <c r="C5" s="56">
        <v>4</v>
      </c>
      <c r="D5" s="56"/>
      <c r="E5" s="56">
        <f t="shared" si="0"/>
        <v>4</v>
      </c>
    </row>
    <row r="6" spans="1:5" x14ac:dyDescent="0.2">
      <c r="A6" s="54" t="s">
        <v>116</v>
      </c>
      <c r="B6" s="54" t="s">
        <v>497</v>
      </c>
      <c r="C6" s="54">
        <v>6</v>
      </c>
      <c r="E6" s="56">
        <f t="shared" si="0"/>
        <v>6</v>
      </c>
    </row>
    <row r="7" spans="1:5" x14ac:dyDescent="0.2">
      <c r="A7" s="56" t="s">
        <v>158</v>
      </c>
      <c r="B7" s="54" t="s">
        <v>498</v>
      </c>
      <c r="C7" s="56">
        <v>10</v>
      </c>
      <c r="D7" s="56">
        <v>10</v>
      </c>
      <c r="E7" s="56">
        <f t="shared" si="0"/>
        <v>20</v>
      </c>
    </row>
    <row r="8" spans="1:5" ht="16.5" x14ac:dyDescent="0.25">
      <c r="A8" s="50"/>
    </row>
    <row r="10" spans="1:5" x14ac:dyDescent="0.2">
      <c r="A10" s="54" t="s">
        <v>159</v>
      </c>
      <c r="B10" s="54" t="s">
        <v>160</v>
      </c>
    </row>
    <row r="11" spans="1:5" x14ac:dyDescent="0.2">
      <c r="A11" s="54" t="s">
        <v>161</v>
      </c>
    </row>
    <row r="12" spans="1:5" x14ac:dyDescent="0.2">
      <c r="A12" s="54" t="s">
        <v>162</v>
      </c>
      <c r="B12" s="54" t="s">
        <v>163</v>
      </c>
    </row>
    <row r="13" spans="1:5" x14ac:dyDescent="0.2">
      <c r="A13" s="54" t="s">
        <v>164</v>
      </c>
      <c r="B13" s="54" t="s">
        <v>165</v>
      </c>
    </row>
    <row r="14" spans="1:5" x14ac:dyDescent="0.2">
      <c r="A14" s="54" t="s">
        <v>166</v>
      </c>
      <c r="B14" s="54" t="s">
        <v>167</v>
      </c>
    </row>
    <row r="15" spans="1:5" x14ac:dyDescent="0.2">
      <c r="A15" s="54" t="s">
        <v>168</v>
      </c>
      <c r="B15" s="54" t="s">
        <v>169</v>
      </c>
    </row>
    <row r="16" spans="1:5" x14ac:dyDescent="0.2">
      <c r="A16" s="54" t="s">
        <v>170</v>
      </c>
      <c r="B16" s="54" t="s">
        <v>171</v>
      </c>
    </row>
    <row r="17" spans="1:5" x14ac:dyDescent="0.2">
      <c r="A17" s="54" t="s">
        <v>172</v>
      </c>
    </row>
    <row r="18" spans="1:5" x14ac:dyDescent="0.2">
      <c r="A18" s="54" t="s">
        <v>162</v>
      </c>
      <c r="B18" s="54" t="s">
        <v>173</v>
      </c>
    </row>
    <row r="19" spans="1:5" x14ac:dyDescent="0.2">
      <c r="A19" s="54" t="s">
        <v>164</v>
      </c>
      <c r="B19" s="54" t="s">
        <v>174</v>
      </c>
    </row>
    <row r="20" spans="1:5" x14ac:dyDescent="0.2">
      <c r="A20" s="54" t="s">
        <v>166</v>
      </c>
      <c r="B20" s="54" t="s">
        <v>175</v>
      </c>
    </row>
    <row r="21" spans="1:5" x14ac:dyDescent="0.2">
      <c r="A21" s="54" t="s">
        <v>168</v>
      </c>
      <c r="B21" s="54" t="s">
        <v>176</v>
      </c>
    </row>
    <row r="22" spans="1:5" x14ac:dyDescent="0.2">
      <c r="A22" s="54" t="s">
        <v>170</v>
      </c>
      <c r="B22" s="54" t="s">
        <v>177</v>
      </c>
    </row>
    <row r="24" spans="1:5" x14ac:dyDescent="0.2">
      <c r="A24" s="54" t="s">
        <v>178</v>
      </c>
      <c r="B24" s="54" t="s">
        <v>490</v>
      </c>
      <c r="C24" s="56">
        <v>30</v>
      </c>
      <c r="D24" s="56" t="s">
        <v>12</v>
      </c>
      <c r="E24" s="56">
        <f>SUM(C24:D24)</f>
        <v>30</v>
      </c>
    </row>
    <row r="25" spans="1:5" ht="36" customHeight="1" x14ac:dyDescent="0.2">
      <c r="A25" s="54" t="s">
        <v>179</v>
      </c>
      <c r="B25" s="57" t="s">
        <v>495</v>
      </c>
      <c r="C25" s="56">
        <v>30</v>
      </c>
      <c r="D25" s="56">
        <v>10</v>
      </c>
      <c r="E25" s="56">
        <f>SUM(C25:D25)</f>
        <v>40</v>
      </c>
    </row>
    <row r="26" spans="1:5" x14ac:dyDescent="0.2">
      <c r="A26" s="54" t="s">
        <v>180</v>
      </c>
      <c r="B26" s="54" t="s">
        <v>577</v>
      </c>
      <c r="C26" s="54">
        <v>20</v>
      </c>
      <c r="D26" s="54">
        <v>20</v>
      </c>
      <c r="E26" s="56">
        <f>+C26+D26</f>
        <v>40</v>
      </c>
    </row>
    <row r="27" spans="1:5" x14ac:dyDescent="0.2">
      <c r="A27" s="162"/>
      <c r="B27" s="57" t="s">
        <v>12</v>
      </c>
      <c r="C27" s="351"/>
      <c r="D27" s="350"/>
      <c r="E27" s="350"/>
    </row>
    <row r="28" spans="1:5" ht="15.75" x14ac:dyDescent="0.25">
      <c r="A28" s="54" t="s">
        <v>152</v>
      </c>
      <c r="C28" s="350"/>
      <c r="D28" s="350"/>
      <c r="E28" s="325">
        <f>SUM(E2:E27)</f>
        <v>175</v>
      </c>
    </row>
    <row r="32" spans="1:5" x14ac:dyDescent="0.2">
      <c r="A32" s="54" t="s">
        <v>182</v>
      </c>
      <c r="B32" s="54" t="s">
        <v>183</v>
      </c>
    </row>
  </sheetData>
  <printOptions gridLines="1"/>
  <pageMargins left="0.74803149606299213" right="0.74803149606299213" top="0.98425196850393704" bottom="0.98425196850393704" header="0.51181102362204722" footer="0.51181102362204722"/>
  <pageSetup paperSize="9" scale="9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E13"/>
  <sheetViews>
    <sheetView zoomScaleNormal="100" workbookViewId="0">
      <selection activeCell="B15" sqref="B15"/>
    </sheetView>
  </sheetViews>
  <sheetFormatPr defaultRowHeight="15" x14ac:dyDescent="0.2"/>
  <cols>
    <col min="1" max="1" width="48" style="47" customWidth="1"/>
    <col min="2" max="2" width="46.5703125" style="47" customWidth="1"/>
    <col min="3" max="3" width="7.5703125" style="47" customWidth="1"/>
    <col min="4" max="4" width="6.28515625" style="47" customWidth="1"/>
    <col min="5" max="254" width="9.140625" style="47"/>
    <col min="255" max="255" width="48" style="47" customWidth="1"/>
    <col min="256" max="256" width="32" style="47" customWidth="1"/>
    <col min="257" max="257" width="13" style="47" customWidth="1"/>
    <col min="258" max="258" width="7.5703125" style="47" customWidth="1"/>
    <col min="259" max="510" width="9.140625" style="47"/>
    <col min="511" max="511" width="48" style="47" customWidth="1"/>
    <col min="512" max="512" width="32" style="47" customWidth="1"/>
    <col min="513" max="513" width="13" style="47" customWidth="1"/>
    <col min="514" max="514" width="7.5703125" style="47" customWidth="1"/>
    <col min="515" max="766" width="9.140625" style="47"/>
    <col min="767" max="767" width="48" style="47" customWidth="1"/>
    <col min="768" max="768" width="32" style="47" customWidth="1"/>
    <col min="769" max="769" width="13" style="47" customWidth="1"/>
    <col min="770" max="770" width="7.5703125" style="47" customWidth="1"/>
    <col min="771" max="1022" width="9.140625" style="47"/>
    <col min="1023" max="1023" width="48" style="47" customWidth="1"/>
    <col min="1024" max="1024" width="32" style="47" customWidth="1"/>
    <col min="1025" max="1025" width="13" style="47" customWidth="1"/>
    <col min="1026" max="1026" width="7.5703125" style="47" customWidth="1"/>
    <col min="1027" max="1278" width="9.140625" style="47"/>
    <col min="1279" max="1279" width="48" style="47" customWidth="1"/>
    <col min="1280" max="1280" width="32" style="47" customWidth="1"/>
    <col min="1281" max="1281" width="13" style="47" customWidth="1"/>
    <col min="1282" max="1282" width="7.5703125" style="47" customWidth="1"/>
    <col min="1283" max="1534" width="9.140625" style="47"/>
    <col min="1535" max="1535" width="48" style="47" customWidth="1"/>
    <col min="1536" max="1536" width="32" style="47" customWidth="1"/>
    <col min="1537" max="1537" width="13" style="47" customWidth="1"/>
    <col min="1538" max="1538" width="7.5703125" style="47" customWidth="1"/>
    <col min="1539" max="1790" width="9.140625" style="47"/>
    <col min="1791" max="1791" width="48" style="47" customWidth="1"/>
    <col min="1792" max="1792" width="32" style="47" customWidth="1"/>
    <col min="1793" max="1793" width="13" style="47" customWidth="1"/>
    <col min="1794" max="1794" width="7.5703125" style="47" customWidth="1"/>
    <col min="1795" max="2046" width="9.140625" style="47"/>
    <col min="2047" max="2047" width="48" style="47" customWidth="1"/>
    <col min="2048" max="2048" width="32" style="47" customWidth="1"/>
    <col min="2049" max="2049" width="13" style="47" customWidth="1"/>
    <col min="2050" max="2050" width="7.5703125" style="47" customWidth="1"/>
    <col min="2051" max="2302" width="9.140625" style="47"/>
    <col min="2303" max="2303" width="48" style="47" customWidth="1"/>
    <col min="2304" max="2304" width="32" style="47" customWidth="1"/>
    <col min="2305" max="2305" width="13" style="47" customWidth="1"/>
    <col min="2306" max="2306" width="7.5703125" style="47" customWidth="1"/>
    <col min="2307" max="2558" width="9.140625" style="47"/>
    <col min="2559" max="2559" width="48" style="47" customWidth="1"/>
    <col min="2560" max="2560" width="32" style="47" customWidth="1"/>
    <col min="2561" max="2561" width="13" style="47" customWidth="1"/>
    <col min="2562" max="2562" width="7.5703125" style="47" customWidth="1"/>
    <col min="2563" max="2814" width="9.140625" style="47"/>
    <col min="2815" max="2815" width="48" style="47" customWidth="1"/>
    <col min="2816" max="2816" width="32" style="47" customWidth="1"/>
    <col min="2817" max="2817" width="13" style="47" customWidth="1"/>
    <col min="2818" max="2818" width="7.5703125" style="47" customWidth="1"/>
    <col min="2819" max="3070" width="9.140625" style="47"/>
    <col min="3071" max="3071" width="48" style="47" customWidth="1"/>
    <col min="3072" max="3072" width="32" style="47" customWidth="1"/>
    <col min="3073" max="3073" width="13" style="47" customWidth="1"/>
    <col min="3074" max="3074" width="7.5703125" style="47" customWidth="1"/>
    <col min="3075" max="3326" width="9.140625" style="47"/>
    <col min="3327" max="3327" width="48" style="47" customWidth="1"/>
    <col min="3328" max="3328" width="32" style="47" customWidth="1"/>
    <col min="3329" max="3329" width="13" style="47" customWidth="1"/>
    <col min="3330" max="3330" width="7.5703125" style="47" customWidth="1"/>
    <col min="3331" max="3582" width="9.140625" style="47"/>
    <col min="3583" max="3583" width="48" style="47" customWidth="1"/>
    <col min="3584" max="3584" width="32" style="47" customWidth="1"/>
    <col min="3585" max="3585" width="13" style="47" customWidth="1"/>
    <col min="3586" max="3586" width="7.5703125" style="47" customWidth="1"/>
    <col min="3587" max="3838" width="9.140625" style="47"/>
    <col min="3839" max="3839" width="48" style="47" customWidth="1"/>
    <col min="3840" max="3840" width="32" style="47" customWidth="1"/>
    <col min="3841" max="3841" width="13" style="47" customWidth="1"/>
    <col min="3842" max="3842" width="7.5703125" style="47" customWidth="1"/>
    <col min="3843" max="4094" width="9.140625" style="47"/>
    <col min="4095" max="4095" width="48" style="47" customWidth="1"/>
    <col min="4096" max="4096" width="32" style="47" customWidth="1"/>
    <col min="4097" max="4097" width="13" style="47" customWidth="1"/>
    <col min="4098" max="4098" width="7.5703125" style="47" customWidth="1"/>
    <col min="4099" max="4350" width="9.140625" style="47"/>
    <col min="4351" max="4351" width="48" style="47" customWidth="1"/>
    <col min="4352" max="4352" width="32" style="47" customWidth="1"/>
    <col min="4353" max="4353" width="13" style="47" customWidth="1"/>
    <col min="4354" max="4354" width="7.5703125" style="47" customWidth="1"/>
    <col min="4355" max="4606" width="9.140625" style="47"/>
    <col min="4607" max="4607" width="48" style="47" customWidth="1"/>
    <col min="4608" max="4608" width="32" style="47" customWidth="1"/>
    <col min="4609" max="4609" width="13" style="47" customWidth="1"/>
    <col min="4610" max="4610" width="7.5703125" style="47" customWidth="1"/>
    <col min="4611" max="4862" width="9.140625" style="47"/>
    <col min="4863" max="4863" width="48" style="47" customWidth="1"/>
    <col min="4864" max="4864" width="32" style="47" customWidth="1"/>
    <col min="4865" max="4865" width="13" style="47" customWidth="1"/>
    <col min="4866" max="4866" width="7.5703125" style="47" customWidth="1"/>
    <col min="4867" max="5118" width="9.140625" style="47"/>
    <col min="5119" max="5119" width="48" style="47" customWidth="1"/>
    <col min="5120" max="5120" width="32" style="47" customWidth="1"/>
    <col min="5121" max="5121" width="13" style="47" customWidth="1"/>
    <col min="5122" max="5122" width="7.5703125" style="47" customWidth="1"/>
    <col min="5123" max="5374" width="9.140625" style="47"/>
    <col min="5375" max="5375" width="48" style="47" customWidth="1"/>
    <col min="5376" max="5376" width="32" style="47" customWidth="1"/>
    <col min="5377" max="5377" width="13" style="47" customWidth="1"/>
    <col min="5378" max="5378" width="7.5703125" style="47" customWidth="1"/>
    <col min="5379" max="5630" width="9.140625" style="47"/>
    <col min="5631" max="5631" width="48" style="47" customWidth="1"/>
    <col min="5632" max="5632" width="32" style="47" customWidth="1"/>
    <col min="5633" max="5633" width="13" style="47" customWidth="1"/>
    <col min="5634" max="5634" width="7.5703125" style="47" customWidth="1"/>
    <col min="5635" max="5886" width="9.140625" style="47"/>
    <col min="5887" max="5887" width="48" style="47" customWidth="1"/>
    <col min="5888" max="5888" width="32" style="47" customWidth="1"/>
    <col min="5889" max="5889" width="13" style="47" customWidth="1"/>
    <col min="5890" max="5890" width="7.5703125" style="47" customWidth="1"/>
    <col min="5891" max="6142" width="9.140625" style="47"/>
    <col min="6143" max="6143" width="48" style="47" customWidth="1"/>
    <col min="6144" max="6144" width="32" style="47" customWidth="1"/>
    <col min="6145" max="6145" width="13" style="47" customWidth="1"/>
    <col min="6146" max="6146" width="7.5703125" style="47" customWidth="1"/>
    <col min="6147" max="6398" width="9.140625" style="47"/>
    <col min="6399" max="6399" width="48" style="47" customWidth="1"/>
    <col min="6400" max="6400" width="32" style="47" customWidth="1"/>
    <col min="6401" max="6401" width="13" style="47" customWidth="1"/>
    <col min="6402" max="6402" width="7.5703125" style="47" customWidth="1"/>
    <col min="6403" max="6654" width="9.140625" style="47"/>
    <col min="6655" max="6655" width="48" style="47" customWidth="1"/>
    <col min="6656" max="6656" width="32" style="47" customWidth="1"/>
    <col min="6657" max="6657" width="13" style="47" customWidth="1"/>
    <col min="6658" max="6658" width="7.5703125" style="47" customWidth="1"/>
    <col min="6659" max="6910" width="9.140625" style="47"/>
    <col min="6911" max="6911" width="48" style="47" customWidth="1"/>
    <col min="6912" max="6912" width="32" style="47" customWidth="1"/>
    <col min="6913" max="6913" width="13" style="47" customWidth="1"/>
    <col min="6914" max="6914" width="7.5703125" style="47" customWidth="1"/>
    <col min="6915" max="7166" width="9.140625" style="47"/>
    <col min="7167" max="7167" width="48" style="47" customWidth="1"/>
    <col min="7168" max="7168" width="32" style="47" customWidth="1"/>
    <col min="7169" max="7169" width="13" style="47" customWidth="1"/>
    <col min="7170" max="7170" width="7.5703125" style="47" customWidth="1"/>
    <col min="7171" max="7422" width="9.140625" style="47"/>
    <col min="7423" max="7423" width="48" style="47" customWidth="1"/>
    <col min="7424" max="7424" width="32" style="47" customWidth="1"/>
    <col min="7425" max="7425" width="13" style="47" customWidth="1"/>
    <col min="7426" max="7426" width="7.5703125" style="47" customWidth="1"/>
    <col min="7427" max="7678" width="9.140625" style="47"/>
    <col min="7679" max="7679" width="48" style="47" customWidth="1"/>
    <col min="7680" max="7680" width="32" style="47" customWidth="1"/>
    <col min="7681" max="7681" width="13" style="47" customWidth="1"/>
    <col min="7682" max="7682" width="7.5703125" style="47" customWidth="1"/>
    <col min="7683" max="7934" width="9.140625" style="47"/>
    <col min="7935" max="7935" width="48" style="47" customWidth="1"/>
    <col min="7936" max="7936" width="32" style="47" customWidth="1"/>
    <col min="7937" max="7937" width="13" style="47" customWidth="1"/>
    <col min="7938" max="7938" width="7.5703125" style="47" customWidth="1"/>
    <col min="7939" max="8190" width="9.140625" style="47"/>
    <col min="8191" max="8191" width="48" style="47" customWidth="1"/>
    <col min="8192" max="8192" width="32" style="47" customWidth="1"/>
    <col min="8193" max="8193" width="13" style="47" customWidth="1"/>
    <col min="8194" max="8194" width="7.5703125" style="47" customWidth="1"/>
    <col min="8195" max="8446" width="9.140625" style="47"/>
    <col min="8447" max="8447" width="48" style="47" customWidth="1"/>
    <col min="8448" max="8448" width="32" style="47" customWidth="1"/>
    <col min="8449" max="8449" width="13" style="47" customWidth="1"/>
    <col min="8450" max="8450" width="7.5703125" style="47" customWidth="1"/>
    <col min="8451" max="8702" width="9.140625" style="47"/>
    <col min="8703" max="8703" width="48" style="47" customWidth="1"/>
    <col min="8704" max="8704" width="32" style="47" customWidth="1"/>
    <col min="8705" max="8705" width="13" style="47" customWidth="1"/>
    <col min="8706" max="8706" width="7.5703125" style="47" customWidth="1"/>
    <col min="8707" max="8958" width="9.140625" style="47"/>
    <col min="8959" max="8959" width="48" style="47" customWidth="1"/>
    <col min="8960" max="8960" width="32" style="47" customWidth="1"/>
    <col min="8961" max="8961" width="13" style="47" customWidth="1"/>
    <col min="8962" max="8962" width="7.5703125" style="47" customWidth="1"/>
    <col min="8963" max="9214" width="9.140625" style="47"/>
    <col min="9215" max="9215" width="48" style="47" customWidth="1"/>
    <col min="9216" max="9216" width="32" style="47" customWidth="1"/>
    <col min="9217" max="9217" width="13" style="47" customWidth="1"/>
    <col min="9218" max="9218" width="7.5703125" style="47" customWidth="1"/>
    <col min="9219" max="9470" width="9.140625" style="47"/>
    <col min="9471" max="9471" width="48" style="47" customWidth="1"/>
    <col min="9472" max="9472" width="32" style="47" customWidth="1"/>
    <col min="9473" max="9473" width="13" style="47" customWidth="1"/>
    <col min="9474" max="9474" width="7.5703125" style="47" customWidth="1"/>
    <col min="9475" max="9726" width="9.140625" style="47"/>
    <col min="9727" max="9727" width="48" style="47" customWidth="1"/>
    <col min="9728" max="9728" width="32" style="47" customWidth="1"/>
    <col min="9729" max="9729" width="13" style="47" customWidth="1"/>
    <col min="9730" max="9730" width="7.5703125" style="47" customWidth="1"/>
    <col min="9731" max="9982" width="9.140625" style="47"/>
    <col min="9983" max="9983" width="48" style="47" customWidth="1"/>
    <col min="9984" max="9984" width="32" style="47" customWidth="1"/>
    <col min="9985" max="9985" width="13" style="47" customWidth="1"/>
    <col min="9986" max="9986" width="7.5703125" style="47" customWidth="1"/>
    <col min="9987" max="10238" width="9.140625" style="47"/>
    <col min="10239" max="10239" width="48" style="47" customWidth="1"/>
    <col min="10240" max="10240" width="32" style="47" customWidth="1"/>
    <col min="10241" max="10241" width="13" style="47" customWidth="1"/>
    <col min="10242" max="10242" width="7.5703125" style="47" customWidth="1"/>
    <col min="10243" max="10494" width="9.140625" style="47"/>
    <col min="10495" max="10495" width="48" style="47" customWidth="1"/>
    <col min="10496" max="10496" width="32" style="47" customWidth="1"/>
    <col min="10497" max="10497" width="13" style="47" customWidth="1"/>
    <col min="10498" max="10498" width="7.5703125" style="47" customWidth="1"/>
    <col min="10499" max="10750" width="9.140625" style="47"/>
    <col min="10751" max="10751" width="48" style="47" customWidth="1"/>
    <col min="10752" max="10752" width="32" style="47" customWidth="1"/>
    <col min="10753" max="10753" width="13" style="47" customWidth="1"/>
    <col min="10754" max="10754" width="7.5703125" style="47" customWidth="1"/>
    <col min="10755" max="11006" width="9.140625" style="47"/>
    <col min="11007" max="11007" width="48" style="47" customWidth="1"/>
    <col min="11008" max="11008" width="32" style="47" customWidth="1"/>
    <col min="11009" max="11009" width="13" style="47" customWidth="1"/>
    <col min="11010" max="11010" width="7.5703125" style="47" customWidth="1"/>
    <col min="11011" max="11262" width="9.140625" style="47"/>
    <col min="11263" max="11263" width="48" style="47" customWidth="1"/>
    <col min="11264" max="11264" width="32" style="47" customWidth="1"/>
    <col min="11265" max="11265" width="13" style="47" customWidth="1"/>
    <col min="11266" max="11266" width="7.5703125" style="47" customWidth="1"/>
    <col min="11267" max="11518" width="9.140625" style="47"/>
    <col min="11519" max="11519" width="48" style="47" customWidth="1"/>
    <col min="11520" max="11520" width="32" style="47" customWidth="1"/>
    <col min="11521" max="11521" width="13" style="47" customWidth="1"/>
    <col min="11522" max="11522" width="7.5703125" style="47" customWidth="1"/>
    <col min="11523" max="11774" width="9.140625" style="47"/>
    <col min="11775" max="11775" width="48" style="47" customWidth="1"/>
    <col min="11776" max="11776" width="32" style="47" customWidth="1"/>
    <col min="11777" max="11777" width="13" style="47" customWidth="1"/>
    <col min="11778" max="11778" width="7.5703125" style="47" customWidth="1"/>
    <col min="11779" max="12030" width="9.140625" style="47"/>
    <col min="12031" max="12031" width="48" style="47" customWidth="1"/>
    <col min="12032" max="12032" width="32" style="47" customWidth="1"/>
    <col min="12033" max="12033" width="13" style="47" customWidth="1"/>
    <col min="12034" max="12034" width="7.5703125" style="47" customWidth="1"/>
    <col min="12035" max="12286" width="9.140625" style="47"/>
    <col min="12287" max="12287" width="48" style="47" customWidth="1"/>
    <col min="12288" max="12288" width="32" style="47" customWidth="1"/>
    <col min="12289" max="12289" width="13" style="47" customWidth="1"/>
    <col min="12290" max="12290" width="7.5703125" style="47" customWidth="1"/>
    <col min="12291" max="12542" width="9.140625" style="47"/>
    <col min="12543" max="12543" width="48" style="47" customWidth="1"/>
    <col min="12544" max="12544" width="32" style="47" customWidth="1"/>
    <col min="12545" max="12545" width="13" style="47" customWidth="1"/>
    <col min="12546" max="12546" width="7.5703125" style="47" customWidth="1"/>
    <col min="12547" max="12798" width="9.140625" style="47"/>
    <col min="12799" max="12799" width="48" style="47" customWidth="1"/>
    <col min="12800" max="12800" width="32" style="47" customWidth="1"/>
    <col min="12801" max="12801" width="13" style="47" customWidth="1"/>
    <col min="12802" max="12802" width="7.5703125" style="47" customWidth="1"/>
    <col min="12803" max="13054" width="9.140625" style="47"/>
    <col min="13055" max="13055" width="48" style="47" customWidth="1"/>
    <col min="13056" max="13056" width="32" style="47" customWidth="1"/>
    <col min="13057" max="13057" width="13" style="47" customWidth="1"/>
    <col min="13058" max="13058" width="7.5703125" style="47" customWidth="1"/>
    <col min="13059" max="13310" width="9.140625" style="47"/>
    <col min="13311" max="13311" width="48" style="47" customWidth="1"/>
    <col min="13312" max="13312" width="32" style="47" customWidth="1"/>
    <col min="13313" max="13313" width="13" style="47" customWidth="1"/>
    <col min="13314" max="13314" width="7.5703125" style="47" customWidth="1"/>
    <col min="13315" max="13566" width="9.140625" style="47"/>
    <col min="13567" max="13567" width="48" style="47" customWidth="1"/>
    <col min="13568" max="13568" width="32" style="47" customWidth="1"/>
    <col min="13569" max="13569" width="13" style="47" customWidth="1"/>
    <col min="13570" max="13570" width="7.5703125" style="47" customWidth="1"/>
    <col min="13571" max="13822" width="9.140625" style="47"/>
    <col min="13823" max="13823" width="48" style="47" customWidth="1"/>
    <col min="13824" max="13824" width="32" style="47" customWidth="1"/>
    <col min="13825" max="13825" width="13" style="47" customWidth="1"/>
    <col min="13826" max="13826" width="7.5703125" style="47" customWidth="1"/>
    <col min="13827" max="14078" width="9.140625" style="47"/>
    <col min="14079" max="14079" width="48" style="47" customWidth="1"/>
    <col min="14080" max="14080" width="32" style="47" customWidth="1"/>
    <col min="14081" max="14081" width="13" style="47" customWidth="1"/>
    <col min="14082" max="14082" width="7.5703125" style="47" customWidth="1"/>
    <col min="14083" max="14334" width="9.140625" style="47"/>
    <col min="14335" max="14335" width="48" style="47" customWidth="1"/>
    <col min="14336" max="14336" width="32" style="47" customWidth="1"/>
    <col min="14337" max="14337" width="13" style="47" customWidth="1"/>
    <col min="14338" max="14338" width="7.5703125" style="47" customWidth="1"/>
    <col min="14339" max="14590" width="9.140625" style="47"/>
    <col min="14591" max="14591" width="48" style="47" customWidth="1"/>
    <col min="14592" max="14592" width="32" style="47" customWidth="1"/>
    <col min="14593" max="14593" width="13" style="47" customWidth="1"/>
    <col min="14594" max="14594" width="7.5703125" style="47" customWidth="1"/>
    <col min="14595" max="14846" width="9.140625" style="47"/>
    <col min="14847" max="14847" width="48" style="47" customWidth="1"/>
    <col min="14848" max="14848" width="32" style="47" customWidth="1"/>
    <col min="14849" max="14849" width="13" style="47" customWidth="1"/>
    <col min="14850" max="14850" width="7.5703125" style="47" customWidth="1"/>
    <col min="14851" max="15102" width="9.140625" style="47"/>
    <col min="15103" max="15103" width="48" style="47" customWidth="1"/>
    <col min="15104" max="15104" width="32" style="47" customWidth="1"/>
    <col min="15105" max="15105" width="13" style="47" customWidth="1"/>
    <col min="15106" max="15106" width="7.5703125" style="47" customWidth="1"/>
    <col min="15107" max="15358" width="9.140625" style="47"/>
    <col min="15359" max="15359" width="48" style="47" customWidth="1"/>
    <col min="15360" max="15360" width="32" style="47" customWidth="1"/>
    <col min="15361" max="15361" width="13" style="47" customWidth="1"/>
    <col min="15362" max="15362" width="7.5703125" style="47" customWidth="1"/>
    <col min="15363" max="15614" width="9.140625" style="47"/>
    <col min="15615" max="15615" width="48" style="47" customWidth="1"/>
    <col min="15616" max="15616" width="32" style="47" customWidth="1"/>
    <col min="15617" max="15617" width="13" style="47" customWidth="1"/>
    <col min="15618" max="15618" width="7.5703125" style="47" customWidth="1"/>
    <col min="15619" max="15870" width="9.140625" style="47"/>
    <col min="15871" max="15871" width="48" style="47" customWidth="1"/>
    <col min="15872" max="15872" width="32" style="47" customWidth="1"/>
    <col min="15873" max="15873" width="13" style="47" customWidth="1"/>
    <col min="15874" max="15874" width="7.5703125" style="47" customWidth="1"/>
    <col min="15875" max="16126" width="9.140625" style="47"/>
    <col min="16127" max="16127" width="48" style="47" customWidth="1"/>
    <col min="16128" max="16128" width="32" style="47" customWidth="1"/>
    <col min="16129" max="16129" width="13" style="47" customWidth="1"/>
    <col min="16130" max="16130" width="7.5703125" style="47" customWidth="1"/>
    <col min="16131" max="16384" width="9.140625" style="47"/>
  </cols>
  <sheetData>
    <row r="1" spans="1:5" ht="15.75" x14ac:dyDescent="0.25">
      <c r="A1" s="58" t="s">
        <v>184</v>
      </c>
      <c r="B1" s="47" t="s">
        <v>12</v>
      </c>
      <c r="D1" s="46"/>
      <c r="E1" s="47" t="s">
        <v>58</v>
      </c>
    </row>
    <row r="2" spans="1:5" x14ac:dyDescent="0.2">
      <c r="A2" s="47" t="s">
        <v>112</v>
      </c>
      <c r="B2" s="47" t="s">
        <v>185</v>
      </c>
      <c r="E2" s="627">
        <v>5</v>
      </c>
    </row>
    <row r="3" spans="1:5" ht="14.25" customHeight="1" x14ac:dyDescent="0.2">
      <c r="A3" s="47" t="s">
        <v>157</v>
      </c>
      <c r="B3" s="47" t="s">
        <v>186</v>
      </c>
      <c r="C3" s="47">
        <v>7</v>
      </c>
      <c r="D3" s="47">
        <v>7</v>
      </c>
      <c r="E3" s="47">
        <f>SUM(C3:D3)</f>
        <v>14</v>
      </c>
    </row>
    <row r="4" spans="1:5" x14ac:dyDescent="0.2">
      <c r="A4" s="47" t="s">
        <v>116</v>
      </c>
      <c r="B4" s="47" t="s">
        <v>306</v>
      </c>
      <c r="C4" s="47">
        <v>6</v>
      </c>
      <c r="E4" s="47">
        <f t="shared" ref="E4:E6" si="0">SUM(C4:D4)</f>
        <v>6</v>
      </c>
    </row>
    <row r="5" spans="1:5" x14ac:dyDescent="0.2">
      <c r="A5" s="47" t="s">
        <v>187</v>
      </c>
      <c r="B5" s="47" t="s">
        <v>75</v>
      </c>
      <c r="E5" s="47">
        <f t="shared" si="0"/>
        <v>0</v>
      </c>
    </row>
    <row r="6" spans="1:5" x14ac:dyDescent="0.2">
      <c r="A6" s="47" t="s">
        <v>179</v>
      </c>
      <c r="B6" s="47" t="s">
        <v>499</v>
      </c>
      <c r="C6" s="47">
        <v>15</v>
      </c>
      <c r="E6" s="47">
        <f t="shared" si="0"/>
        <v>15</v>
      </c>
    </row>
    <row r="7" spans="1:5" x14ac:dyDescent="0.2">
      <c r="A7" s="47" t="s">
        <v>12</v>
      </c>
      <c r="E7" s="47">
        <v>0</v>
      </c>
    </row>
    <row r="9" spans="1:5" x14ac:dyDescent="0.2">
      <c r="A9" s="47" t="s">
        <v>182</v>
      </c>
      <c r="B9" s="47" t="s">
        <v>188</v>
      </c>
    </row>
    <row r="11" spans="1:5" ht="15.75" x14ac:dyDescent="0.25">
      <c r="A11" s="47" t="s">
        <v>152</v>
      </c>
      <c r="E11" s="438">
        <f>SUM(E2:E9)</f>
        <v>40</v>
      </c>
    </row>
    <row r="13" spans="1:5" x14ac:dyDescent="0.2">
      <c r="B13" s="32"/>
    </row>
  </sheetData>
  <printOptions gridLines="1"/>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
  <sheetViews>
    <sheetView zoomScaleNormal="100" workbookViewId="0">
      <selection activeCell="B3" sqref="B3"/>
    </sheetView>
  </sheetViews>
  <sheetFormatPr defaultRowHeight="15" x14ac:dyDescent="0.2"/>
  <cols>
    <col min="1" max="1" width="35.28515625" style="45" customWidth="1"/>
    <col min="2" max="2" width="55.28515625" style="45" customWidth="1"/>
    <col min="3" max="3" width="4.7109375" style="45" customWidth="1"/>
    <col min="4" max="6" width="4.42578125" style="45" customWidth="1"/>
    <col min="7" max="7" width="8.5703125" style="47" customWidth="1"/>
    <col min="8" max="256" width="9.140625" style="47"/>
    <col min="257" max="257" width="45.5703125" style="47" customWidth="1"/>
    <col min="258" max="258" width="27.7109375" style="47" customWidth="1"/>
    <col min="259" max="259" width="14" style="47" customWidth="1"/>
    <col min="260" max="260" width="8.5703125" style="47" customWidth="1"/>
    <col min="261" max="261" width="8.140625" style="47" customWidth="1"/>
    <col min="262" max="512" width="9.140625" style="47"/>
    <col min="513" max="513" width="45.5703125" style="47" customWidth="1"/>
    <col min="514" max="514" width="27.7109375" style="47" customWidth="1"/>
    <col min="515" max="515" width="14" style="47" customWidth="1"/>
    <col min="516" max="516" width="8.5703125" style="47" customWidth="1"/>
    <col min="517" max="517" width="8.140625" style="47" customWidth="1"/>
    <col min="518" max="768" width="9.140625" style="47"/>
    <col min="769" max="769" width="45.5703125" style="47" customWidth="1"/>
    <col min="770" max="770" width="27.7109375" style="47" customWidth="1"/>
    <col min="771" max="771" width="14" style="47" customWidth="1"/>
    <col min="772" max="772" width="8.5703125" style="47" customWidth="1"/>
    <col min="773" max="773" width="8.140625" style="47" customWidth="1"/>
    <col min="774" max="1024" width="9.140625" style="47"/>
    <col min="1025" max="1025" width="45.5703125" style="47" customWidth="1"/>
    <col min="1026" max="1026" width="27.7109375" style="47" customWidth="1"/>
    <col min="1027" max="1027" width="14" style="47" customWidth="1"/>
    <col min="1028" max="1028" width="8.5703125" style="47" customWidth="1"/>
    <col min="1029" max="1029" width="8.140625" style="47" customWidth="1"/>
    <col min="1030" max="1280" width="9.140625" style="47"/>
    <col min="1281" max="1281" width="45.5703125" style="47" customWidth="1"/>
    <col min="1282" max="1282" width="27.7109375" style="47" customWidth="1"/>
    <col min="1283" max="1283" width="14" style="47" customWidth="1"/>
    <col min="1284" max="1284" width="8.5703125" style="47" customWidth="1"/>
    <col min="1285" max="1285" width="8.140625" style="47" customWidth="1"/>
    <col min="1286" max="1536" width="9.140625" style="47"/>
    <col min="1537" max="1537" width="45.5703125" style="47" customWidth="1"/>
    <col min="1538" max="1538" width="27.7109375" style="47" customWidth="1"/>
    <col min="1539" max="1539" width="14" style="47" customWidth="1"/>
    <col min="1540" max="1540" width="8.5703125" style="47" customWidth="1"/>
    <col min="1541" max="1541" width="8.140625" style="47" customWidth="1"/>
    <col min="1542" max="1792" width="9.140625" style="47"/>
    <col min="1793" max="1793" width="45.5703125" style="47" customWidth="1"/>
    <col min="1794" max="1794" width="27.7109375" style="47" customWidth="1"/>
    <col min="1795" max="1795" width="14" style="47" customWidth="1"/>
    <col min="1796" max="1796" width="8.5703125" style="47" customWidth="1"/>
    <col min="1797" max="1797" width="8.140625" style="47" customWidth="1"/>
    <col min="1798" max="2048" width="9.140625" style="47"/>
    <col min="2049" max="2049" width="45.5703125" style="47" customWidth="1"/>
    <col min="2050" max="2050" width="27.7109375" style="47" customWidth="1"/>
    <col min="2051" max="2051" width="14" style="47" customWidth="1"/>
    <col min="2052" max="2052" width="8.5703125" style="47" customWidth="1"/>
    <col min="2053" max="2053" width="8.140625" style="47" customWidth="1"/>
    <col min="2054" max="2304" width="9.140625" style="47"/>
    <col min="2305" max="2305" width="45.5703125" style="47" customWidth="1"/>
    <col min="2306" max="2306" width="27.7109375" style="47" customWidth="1"/>
    <col min="2307" max="2307" width="14" style="47" customWidth="1"/>
    <col min="2308" max="2308" width="8.5703125" style="47" customWidth="1"/>
    <col min="2309" max="2309" width="8.140625" style="47" customWidth="1"/>
    <col min="2310" max="2560" width="9.140625" style="47"/>
    <col min="2561" max="2561" width="45.5703125" style="47" customWidth="1"/>
    <col min="2562" max="2562" width="27.7109375" style="47" customWidth="1"/>
    <col min="2563" max="2563" width="14" style="47" customWidth="1"/>
    <col min="2564" max="2564" width="8.5703125" style="47" customWidth="1"/>
    <col min="2565" max="2565" width="8.140625" style="47" customWidth="1"/>
    <col min="2566" max="2816" width="9.140625" style="47"/>
    <col min="2817" max="2817" width="45.5703125" style="47" customWidth="1"/>
    <col min="2818" max="2818" width="27.7109375" style="47" customWidth="1"/>
    <col min="2819" max="2819" width="14" style="47" customWidth="1"/>
    <col min="2820" max="2820" width="8.5703125" style="47" customWidth="1"/>
    <col min="2821" max="2821" width="8.140625" style="47" customWidth="1"/>
    <col min="2822" max="3072" width="9.140625" style="47"/>
    <col min="3073" max="3073" width="45.5703125" style="47" customWidth="1"/>
    <col min="3074" max="3074" width="27.7109375" style="47" customWidth="1"/>
    <col min="3075" max="3075" width="14" style="47" customWidth="1"/>
    <col min="3076" max="3076" width="8.5703125" style="47" customWidth="1"/>
    <col min="3077" max="3077" width="8.140625" style="47" customWidth="1"/>
    <col min="3078" max="3328" width="9.140625" style="47"/>
    <col min="3329" max="3329" width="45.5703125" style="47" customWidth="1"/>
    <col min="3330" max="3330" width="27.7109375" style="47" customWidth="1"/>
    <col min="3331" max="3331" width="14" style="47" customWidth="1"/>
    <col min="3332" max="3332" width="8.5703125" style="47" customWidth="1"/>
    <col min="3333" max="3333" width="8.140625" style="47" customWidth="1"/>
    <col min="3334" max="3584" width="9.140625" style="47"/>
    <col min="3585" max="3585" width="45.5703125" style="47" customWidth="1"/>
    <col min="3586" max="3586" width="27.7109375" style="47" customWidth="1"/>
    <col min="3587" max="3587" width="14" style="47" customWidth="1"/>
    <col min="3588" max="3588" width="8.5703125" style="47" customWidth="1"/>
    <col min="3589" max="3589" width="8.140625" style="47" customWidth="1"/>
    <col min="3590" max="3840" width="9.140625" style="47"/>
    <col min="3841" max="3841" width="45.5703125" style="47" customWidth="1"/>
    <col min="3842" max="3842" width="27.7109375" style="47" customWidth="1"/>
    <col min="3843" max="3843" width="14" style="47" customWidth="1"/>
    <col min="3844" max="3844" width="8.5703125" style="47" customWidth="1"/>
    <col min="3845" max="3845" width="8.140625" style="47" customWidth="1"/>
    <col min="3846" max="4096" width="9.140625" style="47"/>
    <col min="4097" max="4097" width="45.5703125" style="47" customWidth="1"/>
    <col min="4098" max="4098" width="27.7109375" style="47" customWidth="1"/>
    <col min="4099" max="4099" width="14" style="47" customWidth="1"/>
    <col min="4100" max="4100" width="8.5703125" style="47" customWidth="1"/>
    <col min="4101" max="4101" width="8.140625" style="47" customWidth="1"/>
    <col min="4102" max="4352" width="9.140625" style="47"/>
    <col min="4353" max="4353" width="45.5703125" style="47" customWidth="1"/>
    <col min="4354" max="4354" width="27.7109375" style="47" customWidth="1"/>
    <col min="4355" max="4355" width="14" style="47" customWidth="1"/>
    <col min="4356" max="4356" width="8.5703125" style="47" customWidth="1"/>
    <col min="4357" max="4357" width="8.140625" style="47" customWidth="1"/>
    <col min="4358" max="4608" width="9.140625" style="47"/>
    <col min="4609" max="4609" width="45.5703125" style="47" customWidth="1"/>
    <col min="4610" max="4610" width="27.7109375" style="47" customWidth="1"/>
    <col min="4611" max="4611" width="14" style="47" customWidth="1"/>
    <col min="4612" max="4612" width="8.5703125" style="47" customWidth="1"/>
    <col min="4613" max="4613" width="8.140625" style="47" customWidth="1"/>
    <col min="4614" max="4864" width="9.140625" style="47"/>
    <col min="4865" max="4865" width="45.5703125" style="47" customWidth="1"/>
    <col min="4866" max="4866" width="27.7109375" style="47" customWidth="1"/>
    <col min="4867" max="4867" width="14" style="47" customWidth="1"/>
    <col min="4868" max="4868" width="8.5703125" style="47" customWidth="1"/>
    <col min="4869" max="4869" width="8.140625" style="47" customWidth="1"/>
    <col min="4870" max="5120" width="9.140625" style="47"/>
    <col min="5121" max="5121" width="45.5703125" style="47" customWidth="1"/>
    <col min="5122" max="5122" width="27.7109375" style="47" customWidth="1"/>
    <col min="5123" max="5123" width="14" style="47" customWidth="1"/>
    <col min="5124" max="5124" width="8.5703125" style="47" customWidth="1"/>
    <col min="5125" max="5125" width="8.140625" style="47" customWidth="1"/>
    <col min="5126" max="5376" width="9.140625" style="47"/>
    <col min="5377" max="5377" width="45.5703125" style="47" customWidth="1"/>
    <col min="5378" max="5378" width="27.7109375" style="47" customWidth="1"/>
    <col min="5379" max="5379" width="14" style="47" customWidth="1"/>
    <col min="5380" max="5380" width="8.5703125" style="47" customWidth="1"/>
    <col min="5381" max="5381" width="8.140625" style="47" customWidth="1"/>
    <col min="5382" max="5632" width="9.140625" style="47"/>
    <col min="5633" max="5633" width="45.5703125" style="47" customWidth="1"/>
    <col min="5634" max="5634" width="27.7109375" style="47" customWidth="1"/>
    <col min="5635" max="5635" width="14" style="47" customWidth="1"/>
    <col min="5636" max="5636" width="8.5703125" style="47" customWidth="1"/>
    <col min="5637" max="5637" width="8.140625" style="47" customWidth="1"/>
    <col min="5638" max="5888" width="9.140625" style="47"/>
    <col min="5889" max="5889" width="45.5703125" style="47" customWidth="1"/>
    <col min="5890" max="5890" width="27.7109375" style="47" customWidth="1"/>
    <col min="5891" max="5891" width="14" style="47" customWidth="1"/>
    <col min="5892" max="5892" width="8.5703125" style="47" customWidth="1"/>
    <col min="5893" max="5893" width="8.140625" style="47" customWidth="1"/>
    <col min="5894" max="6144" width="9.140625" style="47"/>
    <col min="6145" max="6145" width="45.5703125" style="47" customWidth="1"/>
    <col min="6146" max="6146" width="27.7109375" style="47" customWidth="1"/>
    <col min="6147" max="6147" width="14" style="47" customWidth="1"/>
    <col min="6148" max="6148" width="8.5703125" style="47" customWidth="1"/>
    <col min="6149" max="6149" width="8.140625" style="47" customWidth="1"/>
    <col min="6150" max="6400" width="9.140625" style="47"/>
    <col min="6401" max="6401" width="45.5703125" style="47" customWidth="1"/>
    <col min="6402" max="6402" width="27.7109375" style="47" customWidth="1"/>
    <col min="6403" max="6403" width="14" style="47" customWidth="1"/>
    <col min="6404" max="6404" width="8.5703125" style="47" customWidth="1"/>
    <col min="6405" max="6405" width="8.140625" style="47" customWidth="1"/>
    <col min="6406" max="6656" width="9.140625" style="47"/>
    <col min="6657" max="6657" width="45.5703125" style="47" customWidth="1"/>
    <col min="6658" max="6658" width="27.7109375" style="47" customWidth="1"/>
    <col min="6659" max="6659" width="14" style="47" customWidth="1"/>
    <col min="6660" max="6660" width="8.5703125" style="47" customWidth="1"/>
    <col min="6661" max="6661" width="8.140625" style="47" customWidth="1"/>
    <col min="6662" max="6912" width="9.140625" style="47"/>
    <col min="6913" max="6913" width="45.5703125" style="47" customWidth="1"/>
    <col min="6914" max="6914" width="27.7109375" style="47" customWidth="1"/>
    <col min="6915" max="6915" width="14" style="47" customWidth="1"/>
    <col min="6916" max="6916" width="8.5703125" style="47" customWidth="1"/>
    <col min="6917" max="6917" width="8.140625" style="47" customWidth="1"/>
    <col min="6918" max="7168" width="9.140625" style="47"/>
    <col min="7169" max="7169" width="45.5703125" style="47" customWidth="1"/>
    <col min="7170" max="7170" width="27.7109375" style="47" customWidth="1"/>
    <col min="7171" max="7171" width="14" style="47" customWidth="1"/>
    <col min="7172" max="7172" width="8.5703125" style="47" customWidth="1"/>
    <col min="7173" max="7173" width="8.140625" style="47" customWidth="1"/>
    <col min="7174" max="7424" width="9.140625" style="47"/>
    <col min="7425" max="7425" width="45.5703125" style="47" customWidth="1"/>
    <col min="7426" max="7426" width="27.7109375" style="47" customWidth="1"/>
    <col min="7427" max="7427" width="14" style="47" customWidth="1"/>
    <col min="7428" max="7428" width="8.5703125" style="47" customWidth="1"/>
    <col min="7429" max="7429" width="8.140625" style="47" customWidth="1"/>
    <col min="7430" max="7680" width="9.140625" style="47"/>
    <col min="7681" max="7681" width="45.5703125" style="47" customWidth="1"/>
    <col min="7682" max="7682" width="27.7109375" style="47" customWidth="1"/>
    <col min="7683" max="7683" width="14" style="47" customWidth="1"/>
    <col min="7684" max="7684" width="8.5703125" style="47" customWidth="1"/>
    <col min="7685" max="7685" width="8.140625" style="47" customWidth="1"/>
    <col min="7686" max="7936" width="9.140625" style="47"/>
    <col min="7937" max="7937" width="45.5703125" style="47" customWidth="1"/>
    <col min="7938" max="7938" width="27.7109375" style="47" customWidth="1"/>
    <col min="7939" max="7939" width="14" style="47" customWidth="1"/>
    <col min="7940" max="7940" width="8.5703125" style="47" customWidth="1"/>
    <col min="7941" max="7941" width="8.140625" style="47" customWidth="1"/>
    <col min="7942" max="8192" width="9.140625" style="47"/>
    <col min="8193" max="8193" width="45.5703125" style="47" customWidth="1"/>
    <col min="8194" max="8194" width="27.7109375" style="47" customWidth="1"/>
    <col min="8195" max="8195" width="14" style="47" customWidth="1"/>
    <col min="8196" max="8196" width="8.5703125" style="47" customWidth="1"/>
    <col min="8197" max="8197" width="8.140625" style="47" customWidth="1"/>
    <col min="8198" max="8448" width="9.140625" style="47"/>
    <col min="8449" max="8449" width="45.5703125" style="47" customWidth="1"/>
    <col min="8450" max="8450" width="27.7109375" style="47" customWidth="1"/>
    <col min="8451" max="8451" width="14" style="47" customWidth="1"/>
    <col min="8452" max="8452" width="8.5703125" style="47" customWidth="1"/>
    <col min="8453" max="8453" width="8.140625" style="47" customWidth="1"/>
    <col min="8454" max="8704" width="9.140625" style="47"/>
    <col min="8705" max="8705" width="45.5703125" style="47" customWidth="1"/>
    <col min="8706" max="8706" width="27.7109375" style="47" customWidth="1"/>
    <col min="8707" max="8707" width="14" style="47" customWidth="1"/>
    <col min="8708" max="8708" width="8.5703125" style="47" customWidth="1"/>
    <col min="8709" max="8709" width="8.140625" style="47" customWidth="1"/>
    <col min="8710" max="8960" width="9.140625" style="47"/>
    <col min="8961" max="8961" width="45.5703125" style="47" customWidth="1"/>
    <col min="8962" max="8962" width="27.7109375" style="47" customWidth="1"/>
    <col min="8963" max="8963" width="14" style="47" customWidth="1"/>
    <col min="8964" max="8964" width="8.5703125" style="47" customWidth="1"/>
    <col min="8965" max="8965" width="8.140625" style="47" customWidth="1"/>
    <col min="8966" max="9216" width="9.140625" style="47"/>
    <col min="9217" max="9217" width="45.5703125" style="47" customWidth="1"/>
    <col min="9218" max="9218" width="27.7109375" style="47" customWidth="1"/>
    <col min="9219" max="9219" width="14" style="47" customWidth="1"/>
    <col min="9220" max="9220" width="8.5703125" style="47" customWidth="1"/>
    <col min="9221" max="9221" width="8.140625" style="47" customWidth="1"/>
    <col min="9222" max="9472" width="9.140625" style="47"/>
    <col min="9473" max="9473" width="45.5703125" style="47" customWidth="1"/>
    <col min="9474" max="9474" width="27.7109375" style="47" customWidth="1"/>
    <col min="9475" max="9475" width="14" style="47" customWidth="1"/>
    <col min="9476" max="9476" width="8.5703125" style="47" customWidth="1"/>
    <col min="9477" max="9477" width="8.140625" style="47" customWidth="1"/>
    <col min="9478" max="9728" width="9.140625" style="47"/>
    <col min="9729" max="9729" width="45.5703125" style="47" customWidth="1"/>
    <col min="9730" max="9730" width="27.7109375" style="47" customWidth="1"/>
    <col min="9731" max="9731" width="14" style="47" customWidth="1"/>
    <col min="9732" max="9732" width="8.5703125" style="47" customWidth="1"/>
    <col min="9733" max="9733" width="8.140625" style="47" customWidth="1"/>
    <col min="9734" max="9984" width="9.140625" style="47"/>
    <col min="9985" max="9985" width="45.5703125" style="47" customWidth="1"/>
    <col min="9986" max="9986" width="27.7109375" style="47" customWidth="1"/>
    <col min="9987" max="9987" width="14" style="47" customWidth="1"/>
    <col min="9988" max="9988" width="8.5703125" style="47" customWidth="1"/>
    <col min="9989" max="9989" width="8.140625" style="47" customWidth="1"/>
    <col min="9990" max="10240" width="9.140625" style="47"/>
    <col min="10241" max="10241" width="45.5703125" style="47" customWidth="1"/>
    <col min="10242" max="10242" width="27.7109375" style="47" customWidth="1"/>
    <col min="10243" max="10243" width="14" style="47" customWidth="1"/>
    <col min="10244" max="10244" width="8.5703125" style="47" customWidth="1"/>
    <col min="10245" max="10245" width="8.140625" style="47" customWidth="1"/>
    <col min="10246" max="10496" width="9.140625" style="47"/>
    <col min="10497" max="10497" width="45.5703125" style="47" customWidth="1"/>
    <col min="10498" max="10498" width="27.7109375" style="47" customWidth="1"/>
    <col min="10499" max="10499" width="14" style="47" customWidth="1"/>
    <col min="10500" max="10500" width="8.5703125" style="47" customWidth="1"/>
    <col min="10501" max="10501" width="8.140625" style="47" customWidth="1"/>
    <col min="10502" max="10752" width="9.140625" style="47"/>
    <col min="10753" max="10753" width="45.5703125" style="47" customWidth="1"/>
    <col min="10754" max="10754" width="27.7109375" style="47" customWidth="1"/>
    <col min="10755" max="10755" width="14" style="47" customWidth="1"/>
    <col min="10756" max="10756" width="8.5703125" style="47" customWidth="1"/>
    <col min="10757" max="10757" width="8.140625" style="47" customWidth="1"/>
    <col min="10758" max="11008" width="9.140625" style="47"/>
    <col min="11009" max="11009" width="45.5703125" style="47" customWidth="1"/>
    <col min="11010" max="11010" width="27.7109375" style="47" customWidth="1"/>
    <col min="11011" max="11011" width="14" style="47" customWidth="1"/>
    <col min="11012" max="11012" width="8.5703125" style="47" customWidth="1"/>
    <col min="11013" max="11013" width="8.140625" style="47" customWidth="1"/>
    <col min="11014" max="11264" width="9.140625" style="47"/>
    <col min="11265" max="11265" width="45.5703125" style="47" customWidth="1"/>
    <col min="11266" max="11266" width="27.7109375" style="47" customWidth="1"/>
    <col min="11267" max="11267" width="14" style="47" customWidth="1"/>
    <col min="11268" max="11268" width="8.5703125" style="47" customWidth="1"/>
    <col min="11269" max="11269" width="8.140625" style="47" customWidth="1"/>
    <col min="11270" max="11520" width="9.140625" style="47"/>
    <col min="11521" max="11521" width="45.5703125" style="47" customWidth="1"/>
    <col min="11522" max="11522" width="27.7109375" style="47" customWidth="1"/>
    <col min="11523" max="11523" width="14" style="47" customWidth="1"/>
    <col min="11524" max="11524" width="8.5703125" style="47" customWidth="1"/>
    <col min="11525" max="11525" width="8.140625" style="47" customWidth="1"/>
    <col min="11526" max="11776" width="9.140625" style="47"/>
    <col min="11777" max="11777" width="45.5703125" style="47" customWidth="1"/>
    <col min="11778" max="11778" width="27.7109375" style="47" customWidth="1"/>
    <col min="11779" max="11779" width="14" style="47" customWidth="1"/>
    <col min="11780" max="11780" width="8.5703125" style="47" customWidth="1"/>
    <col min="11781" max="11781" width="8.140625" style="47" customWidth="1"/>
    <col min="11782" max="12032" width="9.140625" style="47"/>
    <col min="12033" max="12033" width="45.5703125" style="47" customWidth="1"/>
    <col min="12034" max="12034" width="27.7109375" style="47" customWidth="1"/>
    <col min="12035" max="12035" width="14" style="47" customWidth="1"/>
    <col min="12036" max="12036" width="8.5703125" style="47" customWidth="1"/>
    <col min="12037" max="12037" width="8.140625" style="47" customWidth="1"/>
    <col min="12038" max="12288" width="9.140625" style="47"/>
    <col min="12289" max="12289" width="45.5703125" style="47" customWidth="1"/>
    <col min="12290" max="12290" width="27.7109375" style="47" customWidth="1"/>
    <col min="12291" max="12291" width="14" style="47" customWidth="1"/>
    <col min="12292" max="12292" width="8.5703125" style="47" customWidth="1"/>
    <col min="12293" max="12293" width="8.140625" style="47" customWidth="1"/>
    <col min="12294" max="12544" width="9.140625" style="47"/>
    <col min="12545" max="12545" width="45.5703125" style="47" customWidth="1"/>
    <col min="12546" max="12546" width="27.7109375" style="47" customWidth="1"/>
    <col min="12547" max="12547" width="14" style="47" customWidth="1"/>
    <col min="12548" max="12548" width="8.5703125" style="47" customWidth="1"/>
    <col min="12549" max="12549" width="8.140625" style="47" customWidth="1"/>
    <col min="12550" max="12800" width="9.140625" style="47"/>
    <col min="12801" max="12801" width="45.5703125" style="47" customWidth="1"/>
    <col min="12802" max="12802" width="27.7109375" style="47" customWidth="1"/>
    <col min="12803" max="12803" width="14" style="47" customWidth="1"/>
    <col min="12804" max="12804" width="8.5703125" style="47" customWidth="1"/>
    <col min="12805" max="12805" width="8.140625" style="47" customWidth="1"/>
    <col min="12806" max="13056" width="9.140625" style="47"/>
    <col min="13057" max="13057" width="45.5703125" style="47" customWidth="1"/>
    <col min="13058" max="13058" width="27.7109375" style="47" customWidth="1"/>
    <col min="13059" max="13059" width="14" style="47" customWidth="1"/>
    <col min="13060" max="13060" width="8.5703125" style="47" customWidth="1"/>
    <col min="13061" max="13061" width="8.140625" style="47" customWidth="1"/>
    <col min="13062" max="13312" width="9.140625" style="47"/>
    <col min="13313" max="13313" width="45.5703125" style="47" customWidth="1"/>
    <col min="13314" max="13314" width="27.7109375" style="47" customWidth="1"/>
    <col min="13315" max="13315" width="14" style="47" customWidth="1"/>
    <col min="13316" max="13316" width="8.5703125" style="47" customWidth="1"/>
    <col min="13317" max="13317" width="8.140625" style="47" customWidth="1"/>
    <col min="13318" max="13568" width="9.140625" style="47"/>
    <col min="13569" max="13569" width="45.5703125" style="47" customWidth="1"/>
    <col min="13570" max="13570" width="27.7109375" style="47" customWidth="1"/>
    <col min="13571" max="13571" width="14" style="47" customWidth="1"/>
    <col min="13572" max="13572" width="8.5703125" style="47" customWidth="1"/>
    <col min="13573" max="13573" width="8.140625" style="47" customWidth="1"/>
    <col min="13574" max="13824" width="9.140625" style="47"/>
    <col min="13825" max="13825" width="45.5703125" style="47" customWidth="1"/>
    <col min="13826" max="13826" width="27.7109375" style="47" customWidth="1"/>
    <col min="13827" max="13827" width="14" style="47" customWidth="1"/>
    <col min="13828" max="13828" width="8.5703125" style="47" customWidth="1"/>
    <col min="13829" max="13829" width="8.140625" style="47" customWidth="1"/>
    <col min="13830" max="14080" width="9.140625" style="47"/>
    <col min="14081" max="14081" width="45.5703125" style="47" customWidth="1"/>
    <col min="14082" max="14082" width="27.7109375" style="47" customWidth="1"/>
    <col min="14083" max="14083" width="14" style="47" customWidth="1"/>
    <col min="14084" max="14084" width="8.5703125" style="47" customWidth="1"/>
    <col min="14085" max="14085" width="8.140625" style="47" customWidth="1"/>
    <col min="14086" max="14336" width="9.140625" style="47"/>
    <col min="14337" max="14337" width="45.5703125" style="47" customWidth="1"/>
    <col min="14338" max="14338" width="27.7109375" style="47" customWidth="1"/>
    <col min="14339" max="14339" width="14" style="47" customWidth="1"/>
    <col min="14340" max="14340" width="8.5703125" style="47" customWidth="1"/>
    <col min="14341" max="14341" width="8.140625" style="47" customWidth="1"/>
    <col min="14342" max="14592" width="9.140625" style="47"/>
    <col min="14593" max="14593" width="45.5703125" style="47" customWidth="1"/>
    <col min="14594" max="14594" width="27.7109375" style="47" customWidth="1"/>
    <col min="14595" max="14595" width="14" style="47" customWidth="1"/>
    <col min="14596" max="14596" width="8.5703125" style="47" customWidth="1"/>
    <col min="14597" max="14597" width="8.140625" style="47" customWidth="1"/>
    <col min="14598" max="14848" width="9.140625" style="47"/>
    <col min="14849" max="14849" width="45.5703125" style="47" customWidth="1"/>
    <col min="14850" max="14850" width="27.7109375" style="47" customWidth="1"/>
    <col min="14851" max="14851" width="14" style="47" customWidth="1"/>
    <col min="14852" max="14852" width="8.5703125" style="47" customWidth="1"/>
    <col min="14853" max="14853" width="8.140625" style="47" customWidth="1"/>
    <col min="14854" max="15104" width="9.140625" style="47"/>
    <col min="15105" max="15105" width="45.5703125" style="47" customWidth="1"/>
    <col min="15106" max="15106" width="27.7109375" style="47" customWidth="1"/>
    <col min="15107" max="15107" width="14" style="47" customWidth="1"/>
    <col min="15108" max="15108" width="8.5703125" style="47" customWidth="1"/>
    <col min="15109" max="15109" width="8.140625" style="47" customWidth="1"/>
    <col min="15110" max="15360" width="9.140625" style="47"/>
    <col min="15361" max="15361" width="45.5703125" style="47" customWidth="1"/>
    <col min="15362" max="15362" width="27.7109375" style="47" customWidth="1"/>
    <col min="15363" max="15363" width="14" style="47" customWidth="1"/>
    <col min="15364" max="15364" width="8.5703125" style="47" customWidth="1"/>
    <col min="15365" max="15365" width="8.140625" style="47" customWidth="1"/>
    <col min="15366" max="15616" width="9.140625" style="47"/>
    <col min="15617" max="15617" width="45.5703125" style="47" customWidth="1"/>
    <col min="15618" max="15618" width="27.7109375" style="47" customWidth="1"/>
    <col min="15619" max="15619" width="14" style="47" customWidth="1"/>
    <col min="15620" max="15620" width="8.5703125" style="47" customWidth="1"/>
    <col min="15621" max="15621" width="8.140625" style="47" customWidth="1"/>
    <col min="15622" max="15872" width="9.140625" style="47"/>
    <col min="15873" max="15873" width="45.5703125" style="47" customWidth="1"/>
    <col min="15874" max="15874" width="27.7109375" style="47" customWidth="1"/>
    <col min="15875" max="15875" width="14" style="47" customWidth="1"/>
    <col min="15876" max="15876" width="8.5703125" style="47" customWidth="1"/>
    <col min="15877" max="15877" width="8.140625" style="47" customWidth="1"/>
    <col min="15878" max="16128" width="9.140625" style="47"/>
    <col min="16129" max="16129" width="45.5703125" style="47" customWidth="1"/>
    <col min="16130" max="16130" width="27.7109375" style="47" customWidth="1"/>
    <col min="16131" max="16131" width="14" style="47" customWidth="1"/>
    <col min="16132" max="16132" width="8.5703125" style="47" customWidth="1"/>
    <col min="16133" max="16133" width="8.140625" style="47" customWidth="1"/>
    <col min="16134" max="16384" width="9.140625" style="47"/>
  </cols>
  <sheetData>
    <row r="1" spans="1:8" ht="15.75" x14ac:dyDescent="0.25">
      <c r="A1" s="44" t="s">
        <v>189</v>
      </c>
      <c r="E1" s="46"/>
      <c r="F1" s="46"/>
      <c r="G1" s="2"/>
    </row>
    <row r="2" spans="1:8" ht="15.75" customHeight="1" x14ac:dyDescent="0.2">
      <c r="G2" s="47" t="s">
        <v>152</v>
      </c>
      <c r="H2" s="48"/>
    </row>
    <row r="3" spans="1:8" x14ac:dyDescent="0.2">
      <c r="A3" s="45" t="s">
        <v>503</v>
      </c>
      <c r="B3" s="45" t="s">
        <v>190</v>
      </c>
      <c r="C3" s="32" t="s">
        <v>12</v>
      </c>
      <c r="D3" s="32" t="s">
        <v>12</v>
      </c>
      <c r="E3" s="32" t="s">
        <v>12</v>
      </c>
      <c r="F3" s="32"/>
      <c r="G3" s="32">
        <f>SUM(C3:F3)</f>
        <v>0</v>
      </c>
    </row>
    <row r="4" spans="1:8" x14ac:dyDescent="0.2">
      <c r="A4" s="45" t="s">
        <v>157</v>
      </c>
      <c r="B4" s="45" t="s">
        <v>191</v>
      </c>
      <c r="C4" s="508">
        <v>6</v>
      </c>
      <c r="D4" s="508"/>
      <c r="E4" s="508"/>
      <c r="F4" s="508"/>
      <c r="G4" s="32">
        <f t="shared" ref="G4:G8" si="0">SUM(C4:F4)</f>
        <v>6</v>
      </c>
    </row>
    <row r="5" spans="1:8" x14ac:dyDescent="0.2">
      <c r="A5" s="45" t="s">
        <v>116</v>
      </c>
      <c r="B5" s="45" t="s">
        <v>500</v>
      </c>
      <c r="C5" s="322">
        <v>4</v>
      </c>
      <c r="D5" s="322">
        <v>4</v>
      </c>
      <c r="E5" s="322" t="s">
        <v>12</v>
      </c>
      <c r="F5" s="322"/>
      <c r="G5" s="47">
        <f t="shared" si="0"/>
        <v>8</v>
      </c>
    </row>
    <row r="6" spans="1:8" x14ac:dyDescent="0.2">
      <c r="A6" s="45" t="s">
        <v>192</v>
      </c>
      <c r="B6" s="45" t="s">
        <v>160</v>
      </c>
      <c r="C6" s="322" t="s">
        <v>12</v>
      </c>
      <c r="D6" s="322" t="s">
        <v>12</v>
      </c>
      <c r="E6" s="322"/>
      <c r="F6" s="322"/>
      <c r="G6" s="47">
        <f t="shared" si="0"/>
        <v>0</v>
      </c>
    </row>
    <row r="7" spans="1:8" x14ac:dyDescent="0.2">
      <c r="A7" s="45" t="s">
        <v>114</v>
      </c>
      <c r="B7" s="45" t="s">
        <v>193</v>
      </c>
      <c r="C7" s="322">
        <v>4</v>
      </c>
      <c r="D7" s="322" t="s">
        <v>12</v>
      </c>
      <c r="E7" s="334"/>
      <c r="F7" s="334"/>
      <c r="G7" s="47">
        <f t="shared" si="0"/>
        <v>4</v>
      </c>
    </row>
    <row r="8" spans="1:8" x14ac:dyDescent="0.2">
      <c r="A8" s="45" t="s">
        <v>179</v>
      </c>
      <c r="B8" s="45" t="s">
        <v>501</v>
      </c>
      <c r="C8" s="322">
        <v>5</v>
      </c>
      <c r="D8" s="322">
        <v>1</v>
      </c>
      <c r="E8" s="322">
        <v>5</v>
      </c>
      <c r="F8" s="322">
        <v>5</v>
      </c>
      <c r="G8" s="47">
        <f t="shared" si="0"/>
        <v>16</v>
      </c>
    </row>
    <row r="9" spans="1:8" ht="15.75" customHeight="1" x14ac:dyDescent="0.2">
      <c r="A9" s="322" t="s">
        <v>194</v>
      </c>
      <c r="B9" s="323" t="s">
        <v>195</v>
      </c>
      <c r="C9" s="322">
        <v>3</v>
      </c>
      <c r="D9" s="322">
        <v>2</v>
      </c>
      <c r="G9" s="47">
        <f>SUM(C9:D9)</f>
        <v>5</v>
      </c>
    </row>
    <row r="10" spans="1:8" ht="15.75" customHeight="1" x14ac:dyDescent="0.2">
      <c r="A10" s="45" t="s">
        <v>158</v>
      </c>
      <c r="B10" s="45" t="s">
        <v>502</v>
      </c>
      <c r="C10" s="322">
        <v>10</v>
      </c>
      <c r="D10" s="322">
        <v>2</v>
      </c>
      <c r="E10" s="322"/>
      <c r="F10" s="322"/>
      <c r="G10" s="47">
        <f t="shared" ref="G10" si="1">SUM(C10:E10)</f>
        <v>12</v>
      </c>
    </row>
    <row r="11" spans="1:8" ht="15.75" customHeight="1" thickBot="1" x14ac:dyDescent="0.25">
      <c r="A11" s="45" t="s">
        <v>196</v>
      </c>
      <c r="B11" s="45" t="s">
        <v>197</v>
      </c>
      <c r="C11" s="322"/>
      <c r="D11" s="322"/>
      <c r="E11" s="322"/>
      <c r="F11" s="322"/>
    </row>
    <row r="12" spans="1:8" ht="15.75" thickBot="1" x14ac:dyDescent="0.25">
      <c r="A12" s="45" t="s">
        <v>152</v>
      </c>
      <c r="G12" s="538">
        <f>SUM(G3:G10)</f>
        <v>51</v>
      </c>
    </row>
    <row r="14" spans="1:8" ht="30" x14ac:dyDescent="0.2">
      <c r="A14" s="45" t="s">
        <v>150</v>
      </c>
      <c r="B14" s="45" t="s">
        <v>198</v>
      </c>
    </row>
    <row r="15" spans="1:8" ht="30" x14ac:dyDescent="0.2">
      <c r="A15" s="45" t="s">
        <v>199</v>
      </c>
      <c r="B15" s="45" t="s">
        <v>200</v>
      </c>
    </row>
    <row r="19" spans="1:1" x14ac:dyDescent="0.2">
      <c r="A19" s="45" t="s">
        <v>201</v>
      </c>
    </row>
  </sheetData>
  <printOptions gridLines="1"/>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43"/>
  <sheetViews>
    <sheetView zoomScale="90" zoomScaleNormal="90" workbookViewId="0">
      <selection activeCell="E10" sqref="E10:F10"/>
    </sheetView>
  </sheetViews>
  <sheetFormatPr defaultRowHeight="15" x14ac:dyDescent="0.25"/>
  <cols>
    <col min="1" max="1" width="60.42578125" customWidth="1"/>
    <col min="2" max="2" width="17.42578125" customWidth="1"/>
    <col min="3" max="3" width="4.140625" customWidth="1"/>
    <col min="4" max="4" width="1.5703125" bestFit="1" customWidth="1"/>
    <col min="5" max="5" width="7.5703125" customWidth="1"/>
    <col min="6" max="6" width="16.85546875" customWidth="1"/>
    <col min="12" max="12" width="11.5703125" bestFit="1" customWidth="1"/>
  </cols>
  <sheetData>
    <row r="1" spans="1:12" x14ac:dyDescent="0.25">
      <c r="A1" s="79" t="s">
        <v>202</v>
      </c>
      <c r="B1" s="79"/>
      <c r="C1" s="79"/>
      <c r="D1" s="79"/>
      <c r="E1" s="79"/>
    </row>
    <row r="2" spans="1:12" x14ac:dyDescent="0.25">
      <c r="A2" s="79" t="s">
        <v>203</v>
      </c>
      <c r="B2" s="80">
        <f>'A Costituzione fondo'!M4</f>
        <v>40301.39</v>
      </c>
      <c r="C2" s="79"/>
      <c r="D2" s="79"/>
      <c r="E2" s="79"/>
    </row>
    <row r="3" spans="1:12" x14ac:dyDescent="0.25">
      <c r="A3" s="79" t="s">
        <v>204</v>
      </c>
      <c r="B3" s="80">
        <f>'A Costituzione fondo'!M7</f>
        <v>12923.65</v>
      </c>
      <c r="D3" s="79"/>
      <c r="E3" s="80"/>
      <c r="F3" s="541" t="s">
        <v>12</v>
      </c>
    </row>
    <row r="4" spans="1:12" x14ac:dyDescent="0.25">
      <c r="A4" s="79" t="s">
        <v>532</v>
      </c>
      <c r="B4" s="80">
        <f>'A Costituzione fondo'!M5</f>
        <v>1176.49</v>
      </c>
      <c r="D4" s="79"/>
      <c r="E4" s="79"/>
    </row>
    <row r="5" spans="1:12" x14ac:dyDescent="0.25">
      <c r="A5" s="93" t="s">
        <v>533</v>
      </c>
      <c r="B5" s="80">
        <v>4181.37</v>
      </c>
      <c r="C5" s="81"/>
      <c r="D5" s="79"/>
      <c r="E5" s="79"/>
    </row>
    <row r="6" spans="1:12" x14ac:dyDescent="0.25">
      <c r="A6" s="93" t="s">
        <v>582</v>
      </c>
      <c r="B6" s="80">
        <f>'A Costituzione fondo'!M17</f>
        <v>838.09</v>
      </c>
      <c r="C6" s="81"/>
      <c r="D6" s="79"/>
      <c r="E6" s="79"/>
    </row>
    <row r="7" spans="1:12" x14ac:dyDescent="0.25">
      <c r="A7" s="93" t="s">
        <v>583</v>
      </c>
      <c r="B7" s="80">
        <f>'A Costituzione fondo'!M18</f>
        <v>907.94</v>
      </c>
      <c r="C7" s="81"/>
      <c r="D7" s="79"/>
      <c r="E7" s="79"/>
    </row>
    <row r="8" spans="1:12" x14ac:dyDescent="0.25">
      <c r="A8" s="79" t="s">
        <v>205</v>
      </c>
      <c r="B8" s="82">
        <v>10</v>
      </c>
      <c r="C8" s="81"/>
      <c r="D8" s="79"/>
      <c r="E8" s="79"/>
      <c r="F8" s="64" t="s">
        <v>12</v>
      </c>
    </row>
    <row r="9" spans="1:12" x14ac:dyDescent="0.25">
      <c r="A9" s="79" t="s">
        <v>206</v>
      </c>
      <c r="B9" s="606">
        <v>4806.1899999999996</v>
      </c>
      <c r="C9" s="81"/>
      <c r="D9" s="79"/>
      <c r="E9" s="79"/>
      <c r="G9" s="327"/>
      <c r="H9" s="327"/>
    </row>
    <row r="10" spans="1:12" s="91" customFormat="1" x14ac:dyDescent="0.25">
      <c r="A10" s="91" t="s">
        <v>207</v>
      </c>
      <c r="B10" s="606"/>
      <c r="C10" s="92"/>
      <c r="D10" s="93"/>
      <c r="E10" s="577"/>
      <c r="F10" s="327" t="s">
        <v>517</v>
      </c>
      <c r="G10" s="327"/>
      <c r="H10">
        <v>95</v>
      </c>
    </row>
    <row r="11" spans="1:12" s="91" customFormat="1" x14ac:dyDescent="0.25">
      <c r="A11" s="79" t="s">
        <v>578</v>
      </c>
      <c r="B11" s="83">
        <f>+B2+B3-B8-B9</f>
        <v>48408.85</v>
      </c>
      <c r="C11" s="92"/>
      <c r="D11" s="93"/>
      <c r="E11" s="648" t="s">
        <v>518</v>
      </c>
      <c r="F11" s="648"/>
      <c r="G11" s="648"/>
      <c r="H11">
        <v>23</v>
      </c>
    </row>
    <row r="12" spans="1:12" s="91" customFormat="1" x14ac:dyDescent="0.25">
      <c r="A12" s="79"/>
      <c r="B12" s="83"/>
      <c r="C12" s="92"/>
      <c r="D12" s="93"/>
      <c r="E12" s="626"/>
      <c r="F12" s="626"/>
      <c r="G12" s="626"/>
      <c r="H12"/>
    </row>
    <row r="13" spans="1:12" s="91" customFormat="1" x14ac:dyDescent="0.25">
      <c r="A13" s="579" t="s">
        <v>579</v>
      </c>
      <c r="B13" s="92"/>
      <c r="C13" s="92"/>
      <c r="D13" s="93"/>
      <c r="E13" s="93"/>
      <c r="F13" s="577"/>
      <c r="G13" s="327"/>
      <c r="H13" s="327">
        <f>SUM(H10:H11)</f>
        <v>118</v>
      </c>
      <c r="I13"/>
    </row>
    <row r="14" spans="1:12" x14ac:dyDescent="0.25">
      <c r="A14" s="79" t="s">
        <v>12</v>
      </c>
      <c r="C14" s="83"/>
      <c r="D14" s="79"/>
      <c r="E14" s="79"/>
    </row>
    <row r="15" spans="1:12" x14ac:dyDescent="0.25">
      <c r="A15" s="93" t="s">
        <v>580</v>
      </c>
      <c r="B15" s="581">
        <f>+B11*20%+B5</f>
        <v>13863.14</v>
      </c>
      <c r="C15" s="92"/>
      <c r="D15" s="79"/>
      <c r="E15" s="79"/>
      <c r="L15" s="64"/>
    </row>
    <row r="16" spans="1:12" x14ac:dyDescent="0.25">
      <c r="A16" s="79" t="s">
        <v>12</v>
      </c>
      <c r="C16" s="92"/>
      <c r="D16" s="79"/>
      <c r="E16" s="79"/>
      <c r="G16" s="94"/>
      <c r="H16" s="94"/>
      <c r="L16" s="64"/>
    </row>
    <row r="17" spans="1:12" x14ac:dyDescent="0.25">
      <c r="A17" s="79" t="s">
        <v>581</v>
      </c>
      <c r="B17" s="581">
        <f>+B11*80%+B6+B7+B4</f>
        <v>41649.599999999999</v>
      </c>
      <c r="C17" s="92"/>
      <c r="D17" s="79"/>
      <c r="E17" s="79"/>
      <c r="L17" s="64"/>
    </row>
    <row r="18" spans="1:12" x14ac:dyDescent="0.25">
      <c r="C18" s="81"/>
      <c r="D18" s="79"/>
      <c r="E18" s="79"/>
      <c r="L18" s="64"/>
    </row>
    <row r="19" spans="1:12" x14ac:dyDescent="0.25">
      <c r="A19" s="79" t="s">
        <v>37</v>
      </c>
      <c r="B19" s="84">
        <f>+B15+B17</f>
        <v>55512.74</v>
      </c>
      <c r="C19" s="81"/>
      <c r="D19" s="79"/>
      <c r="E19" s="79"/>
      <c r="F19" s="578"/>
      <c r="L19" s="64"/>
    </row>
    <row r="20" spans="1:12" x14ac:dyDescent="0.25">
      <c r="A20" s="79"/>
      <c r="B20" s="582"/>
      <c r="C20" s="81"/>
      <c r="D20" s="79"/>
      <c r="E20" s="79"/>
      <c r="F20" s="578"/>
      <c r="L20" s="64"/>
    </row>
    <row r="21" spans="1:12" x14ac:dyDescent="0.25">
      <c r="C21" s="81"/>
      <c r="D21" s="79"/>
      <c r="E21" s="79"/>
      <c r="L21" s="64"/>
    </row>
    <row r="22" spans="1:12" x14ac:dyDescent="0.25">
      <c r="A22" s="79"/>
      <c r="B22" s="84"/>
      <c r="C22" s="81"/>
      <c r="D22" s="79"/>
      <c r="E22" s="79"/>
      <c r="L22" s="64"/>
    </row>
    <row r="23" spans="1:12" x14ac:dyDescent="0.25">
      <c r="A23" s="79"/>
      <c r="B23" s="84"/>
      <c r="C23" s="81"/>
      <c r="D23" s="79"/>
      <c r="E23" s="79"/>
      <c r="L23" s="64"/>
    </row>
    <row r="24" spans="1:12" x14ac:dyDescent="0.25">
      <c r="B24" s="79"/>
      <c r="C24" s="85"/>
      <c r="D24" s="79"/>
      <c r="E24" s="79"/>
    </row>
    <row r="25" spans="1:12" x14ac:dyDescent="0.25">
      <c r="A25" s="79"/>
      <c r="B25" s="84"/>
      <c r="C25" s="86"/>
      <c r="D25" s="79"/>
      <c r="E25" s="87"/>
    </row>
    <row r="26" spans="1:12" x14ac:dyDescent="0.25">
      <c r="A26" s="79"/>
      <c r="B26" s="81"/>
      <c r="C26" s="86"/>
      <c r="D26" s="79"/>
      <c r="E26" s="79"/>
    </row>
    <row r="27" spans="1:12" x14ac:dyDescent="0.25">
      <c r="A27" s="79"/>
      <c r="B27" s="509"/>
      <c r="C27" s="81"/>
      <c r="D27" s="79"/>
      <c r="E27" s="79"/>
    </row>
    <row r="28" spans="1:12" x14ac:dyDescent="0.25">
      <c r="A28" s="81"/>
      <c r="B28" s="81"/>
      <c r="C28" s="81"/>
      <c r="D28" s="79"/>
      <c r="E28" s="79"/>
    </row>
    <row r="29" spans="1:12" x14ac:dyDescent="0.25">
      <c r="A29" s="81"/>
      <c r="B29" s="81"/>
      <c r="C29" s="81"/>
      <c r="D29" s="79"/>
      <c r="E29" s="79"/>
    </row>
    <row r="30" spans="1:12" x14ac:dyDescent="0.25">
      <c r="A30" s="81"/>
      <c r="B30" s="81"/>
      <c r="C30" s="81"/>
      <c r="D30" s="79"/>
      <c r="E30" s="79"/>
    </row>
    <row r="31" spans="1:12" x14ac:dyDescent="0.25">
      <c r="A31" s="81"/>
      <c r="B31" s="81"/>
      <c r="C31" s="81"/>
      <c r="D31" s="88"/>
      <c r="E31" s="79"/>
    </row>
    <row r="32" spans="1:12" x14ac:dyDescent="0.25">
      <c r="A32" s="81"/>
      <c r="B32" s="81"/>
      <c r="C32" s="81"/>
      <c r="D32" s="88"/>
      <c r="E32" s="79"/>
    </row>
    <row r="33" spans="1:7" x14ac:dyDescent="0.25">
      <c r="A33" s="81"/>
      <c r="B33" s="81"/>
      <c r="C33" s="81"/>
      <c r="D33" s="88"/>
      <c r="E33" s="79"/>
    </row>
    <row r="34" spans="1:7" x14ac:dyDescent="0.25">
      <c r="A34" s="81"/>
      <c r="B34" s="81"/>
      <c r="C34" s="81"/>
      <c r="D34" s="79"/>
      <c r="E34" s="87"/>
    </row>
    <row r="35" spans="1:7" x14ac:dyDescent="0.25">
      <c r="B35" s="79"/>
      <c r="D35" s="79"/>
      <c r="E35" s="79"/>
    </row>
    <row r="36" spans="1:7" x14ac:dyDescent="0.25">
      <c r="A36" s="79"/>
      <c r="B36" s="79"/>
      <c r="C36" s="81"/>
      <c r="D36" s="79"/>
      <c r="E36" s="79"/>
    </row>
    <row r="37" spans="1:7" x14ac:dyDescent="0.25">
      <c r="A37" s="79"/>
      <c r="B37" s="79"/>
      <c r="C37" s="81"/>
      <c r="D37" s="79"/>
      <c r="E37" s="79"/>
    </row>
    <row r="38" spans="1:7" x14ac:dyDescent="0.25">
      <c r="A38" s="79"/>
      <c r="B38" s="79"/>
      <c r="C38" s="81"/>
      <c r="D38" s="79"/>
      <c r="E38" s="79"/>
    </row>
    <row r="39" spans="1:7" x14ac:dyDescent="0.25">
      <c r="C39" s="84"/>
      <c r="D39" s="79"/>
      <c r="E39" s="79"/>
      <c r="F39" s="328"/>
      <c r="G39" s="328"/>
    </row>
    <row r="40" spans="1:7" x14ac:dyDescent="0.25">
      <c r="C40" s="84"/>
      <c r="D40" s="79"/>
      <c r="E40" s="89"/>
    </row>
    <row r="41" spans="1:7" x14ac:dyDescent="0.25">
      <c r="A41" s="79"/>
      <c r="B41" s="79"/>
      <c r="C41" s="81"/>
      <c r="D41" s="79"/>
      <c r="E41" s="79"/>
    </row>
    <row r="42" spans="1:7" x14ac:dyDescent="0.25">
      <c r="A42" s="79"/>
      <c r="B42" s="79"/>
      <c r="C42" s="90"/>
      <c r="D42" s="79"/>
      <c r="E42" s="79"/>
    </row>
    <row r="43" spans="1:7" x14ac:dyDescent="0.25">
      <c r="A43" s="79"/>
      <c r="B43" s="79"/>
      <c r="C43" s="79"/>
      <c r="D43" s="79"/>
      <c r="E43" s="79"/>
    </row>
  </sheetData>
  <mergeCells count="1">
    <mergeCell ref="E11:G11"/>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8"/>
  </sheetPr>
  <dimension ref="A1:IR121"/>
  <sheetViews>
    <sheetView topLeftCell="A24" zoomScaleNormal="100" workbookViewId="0">
      <selection activeCell="C54" sqref="C54"/>
    </sheetView>
  </sheetViews>
  <sheetFormatPr defaultRowHeight="12.75" x14ac:dyDescent="0.2"/>
  <cols>
    <col min="1" max="1" width="41.28515625" style="95" customWidth="1"/>
    <col min="2" max="2" width="14" style="95" customWidth="1"/>
    <col min="3" max="3" width="11" style="95" customWidth="1"/>
    <col min="4" max="4" width="12.28515625" style="96" customWidth="1"/>
    <col min="5" max="5" width="11.7109375" style="96" customWidth="1"/>
    <col min="6" max="6" width="17.42578125" style="96" customWidth="1"/>
    <col min="7" max="7" width="12.7109375" style="97" customWidth="1"/>
    <col min="8" max="8" width="12.5703125" style="95" customWidth="1"/>
    <col min="9" max="9" width="12" style="95" customWidth="1"/>
    <col min="10" max="10" width="12.85546875" style="95" customWidth="1"/>
    <col min="11" max="11" width="21.85546875" style="95" customWidth="1"/>
    <col min="12" max="12" width="11.85546875" style="95" customWidth="1"/>
    <col min="13" max="13" width="12.28515625" style="98" customWidth="1"/>
    <col min="14" max="14" width="14" style="99" customWidth="1"/>
    <col min="15" max="15" width="10.42578125" style="95" customWidth="1"/>
    <col min="16" max="16" width="10.7109375" style="95" bestFit="1" customWidth="1"/>
    <col min="17" max="255" width="9.140625" style="95"/>
    <col min="256" max="256" width="22.140625" style="95" customWidth="1"/>
    <col min="257" max="257" width="14" style="95" customWidth="1"/>
    <col min="258" max="258" width="11" style="95" customWidth="1"/>
    <col min="259" max="259" width="11.28515625" style="95" customWidth="1"/>
    <col min="260" max="260" width="11.7109375" style="95" customWidth="1"/>
    <col min="261" max="261" width="12.28515625" style="95" customWidth="1"/>
    <col min="262" max="262" width="12.7109375" style="95" customWidth="1"/>
    <col min="263" max="263" width="10.85546875" style="95" customWidth="1"/>
    <col min="264" max="264" width="12" style="95" customWidth="1"/>
    <col min="265" max="265" width="9" style="95" customWidth="1"/>
    <col min="266" max="266" width="11" style="95" customWidth="1"/>
    <col min="267" max="267" width="10" style="95" customWidth="1"/>
    <col min="268" max="268" width="11.85546875" style="95" customWidth="1"/>
    <col min="269" max="269" width="12.28515625" style="95" customWidth="1"/>
    <col min="270" max="270" width="14" style="95" customWidth="1"/>
    <col min="271" max="271" width="10.42578125" style="95" customWidth="1"/>
    <col min="272" max="272" width="10.7109375" style="95" bestFit="1" customWidth="1"/>
    <col min="273" max="511" width="9.140625" style="95"/>
    <col min="512" max="512" width="22.140625" style="95" customWidth="1"/>
    <col min="513" max="513" width="14" style="95" customWidth="1"/>
    <col min="514" max="514" width="11" style="95" customWidth="1"/>
    <col min="515" max="515" width="11.28515625" style="95" customWidth="1"/>
    <col min="516" max="516" width="11.7109375" style="95" customWidth="1"/>
    <col min="517" max="517" width="12.28515625" style="95" customWidth="1"/>
    <col min="518" max="518" width="12.7109375" style="95" customWidth="1"/>
    <col min="519" max="519" width="10.85546875" style="95" customWidth="1"/>
    <col min="520" max="520" width="12" style="95" customWidth="1"/>
    <col min="521" max="521" width="9" style="95" customWidth="1"/>
    <col min="522" max="522" width="11" style="95" customWidth="1"/>
    <col min="523" max="523" width="10" style="95" customWidth="1"/>
    <col min="524" max="524" width="11.85546875" style="95" customWidth="1"/>
    <col min="525" max="525" width="12.28515625" style="95" customWidth="1"/>
    <col min="526" max="526" width="14" style="95" customWidth="1"/>
    <col min="527" max="527" width="10.42578125" style="95" customWidth="1"/>
    <col min="528" max="528" width="10.7109375" style="95" bestFit="1" customWidth="1"/>
    <col min="529" max="767" width="9.140625" style="95"/>
    <col min="768" max="768" width="22.140625" style="95" customWidth="1"/>
    <col min="769" max="769" width="14" style="95" customWidth="1"/>
    <col min="770" max="770" width="11" style="95" customWidth="1"/>
    <col min="771" max="771" width="11.28515625" style="95" customWidth="1"/>
    <col min="772" max="772" width="11.7109375" style="95" customWidth="1"/>
    <col min="773" max="773" width="12.28515625" style="95" customWidth="1"/>
    <col min="774" max="774" width="12.7109375" style="95" customWidth="1"/>
    <col min="775" max="775" width="10.85546875" style="95" customWidth="1"/>
    <col min="776" max="776" width="12" style="95" customWidth="1"/>
    <col min="777" max="777" width="9" style="95" customWidth="1"/>
    <col min="778" max="778" width="11" style="95" customWidth="1"/>
    <col min="779" max="779" width="10" style="95" customWidth="1"/>
    <col min="780" max="780" width="11.85546875" style="95" customWidth="1"/>
    <col min="781" max="781" width="12.28515625" style="95" customWidth="1"/>
    <col min="782" max="782" width="14" style="95" customWidth="1"/>
    <col min="783" max="783" width="10.42578125" style="95" customWidth="1"/>
    <col min="784" max="784" width="10.7109375" style="95" bestFit="1" customWidth="1"/>
    <col min="785" max="1023" width="9.140625" style="95"/>
    <col min="1024" max="1024" width="22.140625" style="95" customWidth="1"/>
    <col min="1025" max="1025" width="14" style="95" customWidth="1"/>
    <col min="1026" max="1026" width="11" style="95" customWidth="1"/>
    <col min="1027" max="1027" width="11.28515625" style="95" customWidth="1"/>
    <col min="1028" max="1028" width="11.7109375" style="95" customWidth="1"/>
    <col min="1029" max="1029" width="12.28515625" style="95" customWidth="1"/>
    <col min="1030" max="1030" width="12.7109375" style="95" customWidth="1"/>
    <col min="1031" max="1031" width="10.85546875" style="95" customWidth="1"/>
    <col min="1032" max="1032" width="12" style="95" customWidth="1"/>
    <col min="1033" max="1033" width="9" style="95" customWidth="1"/>
    <col min="1034" max="1034" width="11" style="95" customWidth="1"/>
    <col min="1035" max="1035" width="10" style="95" customWidth="1"/>
    <col min="1036" max="1036" width="11.85546875" style="95" customWidth="1"/>
    <col min="1037" max="1037" width="12.28515625" style="95" customWidth="1"/>
    <col min="1038" max="1038" width="14" style="95" customWidth="1"/>
    <col min="1039" max="1039" width="10.42578125" style="95" customWidth="1"/>
    <col min="1040" max="1040" width="10.7109375" style="95" bestFit="1" customWidth="1"/>
    <col min="1041" max="1279" width="9.140625" style="95"/>
    <col min="1280" max="1280" width="22.140625" style="95" customWidth="1"/>
    <col min="1281" max="1281" width="14" style="95" customWidth="1"/>
    <col min="1282" max="1282" width="11" style="95" customWidth="1"/>
    <col min="1283" max="1283" width="11.28515625" style="95" customWidth="1"/>
    <col min="1284" max="1284" width="11.7109375" style="95" customWidth="1"/>
    <col min="1285" max="1285" width="12.28515625" style="95" customWidth="1"/>
    <col min="1286" max="1286" width="12.7109375" style="95" customWidth="1"/>
    <col min="1287" max="1287" width="10.85546875" style="95" customWidth="1"/>
    <col min="1288" max="1288" width="12" style="95" customWidth="1"/>
    <col min="1289" max="1289" width="9" style="95" customWidth="1"/>
    <col min="1290" max="1290" width="11" style="95" customWidth="1"/>
    <col min="1291" max="1291" width="10" style="95" customWidth="1"/>
    <col min="1292" max="1292" width="11.85546875" style="95" customWidth="1"/>
    <col min="1293" max="1293" width="12.28515625" style="95" customWidth="1"/>
    <col min="1294" max="1294" width="14" style="95" customWidth="1"/>
    <col min="1295" max="1295" width="10.42578125" style="95" customWidth="1"/>
    <col min="1296" max="1296" width="10.7109375" style="95" bestFit="1" customWidth="1"/>
    <col min="1297" max="1535" width="9.140625" style="95"/>
    <col min="1536" max="1536" width="22.140625" style="95" customWidth="1"/>
    <col min="1537" max="1537" width="14" style="95" customWidth="1"/>
    <col min="1538" max="1538" width="11" style="95" customWidth="1"/>
    <col min="1539" max="1539" width="11.28515625" style="95" customWidth="1"/>
    <col min="1540" max="1540" width="11.7109375" style="95" customWidth="1"/>
    <col min="1541" max="1541" width="12.28515625" style="95" customWidth="1"/>
    <col min="1542" max="1542" width="12.7109375" style="95" customWidth="1"/>
    <col min="1543" max="1543" width="10.85546875" style="95" customWidth="1"/>
    <col min="1544" max="1544" width="12" style="95" customWidth="1"/>
    <col min="1545" max="1545" width="9" style="95" customWidth="1"/>
    <col min="1546" max="1546" width="11" style="95" customWidth="1"/>
    <col min="1547" max="1547" width="10" style="95" customWidth="1"/>
    <col min="1548" max="1548" width="11.85546875" style="95" customWidth="1"/>
    <col min="1549" max="1549" width="12.28515625" style="95" customWidth="1"/>
    <col min="1550" max="1550" width="14" style="95" customWidth="1"/>
    <col min="1551" max="1551" width="10.42578125" style="95" customWidth="1"/>
    <col min="1552" max="1552" width="10.7109375" style="95" bestFit="1" customWidth="1"/>
    <col min="1553" max="1791" width="9.140625" style="95"/>
    <col min="1792" max="1792" width="22.140625" style="95" customWidth="1"/>
    <col min="1793" max="1793" width="14" style="95" customWidth="1"/>
    <col min="1794" max="1794" width="11" style="95" customWidth="1"/>
    <col min="1795" max="1795" width="11.28515625" style="95" customWidth="1"/>
    <col min="1796" max="1796" width="11.7109375" style="95" customWidth="1"/>
    <col min="1797" max="1797" width="12.28515625" style="95" customWidth="1"/>
    <col min="1798" max="1798" width="12.7109375" style="95" customWidth="1"/>
    <col min="1799" max="1799" width="10.85546875" style="95" customWidth="1"/>
    <col min="1800" max="1800" width="12" style="95" customWidth="1"/>
    <col min="1801" max="1801" width="9" style="95" customWidth="1"/>
    <col min="1802" max="1802" width="11" style="95" customWidth="1"/>
    <col min="1803" max="1803" width="10" style="95" customWidth="1"/>
    <col min="1804" max="1804" width="11.85546875" style="95" customWidth="1"/>
    <col min="1805" max="1805" width="12.28515625" style="95" customWidth="1"/>
    <col min="1806" max="1806" width="14" style="95" customWidth="1"/>
    <col min="1807" max="1807" width="10.42578125" style="95" customWidth="1"/>
    <col min="1808" max="1808" width="10.7109375" style="95" bestFit="1" customWidth="1"/>
    <col min="1809" max="2047" width="9.140625" style="95"/>
    <col min="2048" max="2048" width="22.140625" style="95" customWidth="1"/>
    <col min="2049" max="2049" width="14" style="95" customWidth="1"/>
    <col min="2050" max="2050" width="11" style="95" customWidth="1"/>
    <col min="2051" max="2051" width="11.28515625" style="95" customWidth="1"/>
    <col min="2052" max="2052" width="11.7109375" style="95" customWidth="1"/>
    <col min="2053" max="2053" width="12.28515625" style="95" customWidth="1"/>
    <col min="2054" max="2054" width="12.7109375" style="95" customWidth="1"/>
    <col min="2055" max="2055" width="10.85546875" style="95" customWidth="1"/>
    <col min="2056" max="2056" width="12" style="95" customWidth="1"/>
    <col min="2057" max="2057" width="9" style="95" customWidth="1"/>
    <col min="2058" max="2058" width="11" style="95" customWidth="1"/>
    <col min="2059" max="2059" width="10" style="95" customWidth="1"/>
    <col min="2060" max="2060" width="11.85546875" style="95" customWidth="1"/>
    <col min="2061" max="2061" width="12.28515625" style="95" customWidth="1"/>
    <col min="2062" max="2062" width="14" style="95" customWidth="1"/>
    <col min="2063" max="2063" width="10.42578125" style="95" customWidth="1"/>
    <col min="2064" max="2064" width="10.7109375" style="95" bestFit="1" customWidth="1"/>
    <col min="2065" max="2303" width="9.140625" style="95"/>
    <col min="2304" max="2304" width="22.140625" style="95" customWidth="1"/>
    <col min="2305" max="2305" width="14" style="95" customWidth="1"/>
    <col min="2306" max="2306" width="11" style="95" customWidth="1"/>
    <col min="2307" max="2307" width="11.28515625" style="95" customWidth="1"/>
    <col min="2308" max="2308" width="11.7109375" style="95" customWidth="1"/>
    <col min="2309" max="2309" width="12.28515625" style="95" customWidth="1"/>
    <col min="2310" max="2310" width="12.7109375" style="95" customWidth="1"/>
    <col min="2311" max="2311" width="10.85546875" style="95" customWidth="1"/>
    <col min="2312" max="2312" width="12" style="95" customWidth="1"/>
    <col min="2313" max="2313" width="9" style="95" customWidth="1"/>
    <col min="2314" max="2314" width="11" style="95" customWidth="1"/>
    <col min="2315" max="2315" width="10" style="95" customWidth="1"/>
    <col min="2316" max="2316" width="11.85546875" style="95" customWidth="1"/>
    <col min="2317" max="2317" width="12.28515625" style="95" customWidth="1"/>
    <col min="2318" max="2318" width="14" style="95" customWidth="1"/>
    <col min="2319" max="2319" width="10.42578125" style="95" customWidth="1"/>
    <col min="2320" max="2320" width="10.7109375" style="95" bestFit="1" customWidth="1"/>
    <col min="2321" max="2559" width="9.140625" style="95"/>
    <col min="2560" max="2560" width="22.140625" style="95" customWidth="1"/>
    <col min="2561" max="2561" width="14" style="95" customWidth="1"/>
    <col min="2562" max="2562" width="11" style="95" customWidth="1"/>
    <col min="2563" max="2563" width="11.28515625" style="95" customWidth="1"/>
    <col min="2564" max="2564" width="11.7109375" style="95" customWidth="1"/>
    <col min="2565" max="2565" width="12.28515625" style="95" customWidth="1"/>
    <col min="2566" max="2566" width="12.7109375" style="95" customWidth="1"/>
    <col min="2567" max="2567" width="10.85546875" style="95" customWidth="1"/>
    <col min="2568" max="2568" width="12" style="95" customWidth="1"/>
    <col min="2569" max="2569" width="9" style="95" customWidth="1"/>
    <col min="2570" max="2570" width="11" style="95" customWidth="1"/>
    <col min="2571" max="2571" width="10" style="95" customWidth="1"/>
    <col min="2572" max="2572" width="11.85546875" style="95" customWidth="1"/>
    <col min="2573" max="2573" width="12.28515625" style="95" customWidth="1"/>
    <col min="2574" max="2574" width="14" style="95" customWidth="1"/>
    <col min="2575" max="2575" width="10.42578125" style="95" customWidth="1"/>
    <col min="2576" max="2576" width="10.7109375" style="95" bestFit="1" customWidth="1"/>
    <col min="2577" max="2815" width="9.140625" style="95"/>
    <col min="2816" max="2816" width="22.140625" style="95" customWidth="1"/>
    <col min="2817" max="2817" width="14" style="95" customWidth="1"/>
    <col min="2818" max="2818" width="11" style="95" customWidth="1"/>
    <col min="2819" max="2819" width="11.28515625" style="95" customWidth="1"/>
    <col min="2820" max="2820" width="11.7109375" style="95" customWidth="1"/>
    <col min="2821" max="2821" width="12.28515625" style="95" customWidth="1"/>
    <col min="2822" max="2822" width="12.7109375" style="95" customWidth="1"/>
    <col min="2823" max="2823" width="10.85546875" style="95" customWidth="1"/>
    <col min="2824" max="2824" width="12" style="95" customWidth="1"/>
    <col min="2825" max="2825" width="9" style="95" customWidth="1"/>
    <col min="2826" max="2826" width="11" style="95" customWidth="1"/>
    <col min="2827" max="2827" width="10" style="95" customWidth="1"/>
    <col min="2828" max="2828" width="11.85546875" style="95" customWidth="1"/>
    <col min="2829" max="2829" width="12.28515625" style="95" customWidth="1"/>
    <col min="2830" max="2830" width="14" style="95" customWidth="1"/>
    <col min="2831" max="2831" width="10.42578125" style="95" customWidth="1"/>
    <col min="2832" max="2832" width="10.7109375" style="95" bestFit="1" customWidth="1"/>
    <col min="2833" max="3071" width="9.140625" style="95"/>
    <col min="3072" max="3072" width="22.140625" style="95" customWidth="1"/>
    <col min="3073" max="3073" width="14" style="95" customWidth="1"/>
    <col min="3074" max="3074" width="11" style="95" customWidth="1"/>
    <col min="3075" max="3075" width="11.28515625" style="95" customWidth="1"/>
    <col min="3076" max="3076" width="11.7109375" style="95" customWidth="1"/>
    <col min="3077" max="3077" width="12.28515625" style="95" customWidth="1"/>
    <col min="3078" max="3078" width="12.7109375" style="95" customWidth="1"/>
    <col min="3079" max="3079" width="10.85546875" style="95" customWidth="1"/>
    <col min="3080" max="3080" width="12" style="95" customWidth="1"/>
    <col min="3081" max="3081" width="9" style="95" customWidth="1"/>
    <col min="3082" max="3082" width="11" style="95" customWidth="1"/>
    <col min="3083" max="3083" width="10" style="95" customWidth="1"/>
    <col min="3084" max="3084" width="11.85546875" style="95" customWidth="1"/>
    <col min="3085" max="3085" width="12.28515625" style="95" customWidth="1"/>
    <col min="3086" max="3086" width="14" style="95" customWidth="1"/>
    <col min="3087" max="3087" width="10.42578125" style="95" customWidth="1"/>
    <col min="3088" max="3088" width="10.7109375" style="95" bestFit="1" customWidth="1"/>
    <col min="3089" max="3327" width="9.140625" style="95"/>
    <col min="3328" max="3328" width="22.140625" style="95" customWidth="1"/>
    <col min="3329" max="3329" width="14" style="95" customWidth="1"/>
    <col min="3330" max="3330" width="11" style="95" customWidth="1"/>
    <col min="3331" max="3331" width="11.28515625" style="95" customWidth="1"/>
    <col min="3332" max="3332" width="11.7109375" style="95" customWidth="1"/>
    <col min="3333" max="3333" width="12.28515625" style="95" customWidth="1"/>
    <col min="3334" max="3334" width="12.7109375" style="95" customWidth="1"/>
    <col min="3335" max="3335" width="10.85546875" style="95" customWidth="1"/>
    <col min="3336" max="3336" width="12" style="95" customWidth="1"/>
    <col min="3337" max="3337" width="9" style="95" customWidth="1"/>
    <col min="3338" max="3338" width="11" style="95" customWidth="1"/>
    <col min="3339" max="3339" width="10" style="95" customWidth="1"/>
    <col min="3340" max="3340" width="11.85546875" style="95" customWidth="1"/>
    <col min="3341" max="3341" width="12.28515625" style="95" customWidth="1"/>
    <col min="3342" max="3342" width="14" style="95" customWidth="1"/>
    <col min="3343" max="3343" width="10.42578125" style="95" customWidth="1"/>
    <col min="3344" max="3344" width="10.7109375" style="95" bestFit="1" customWidth="1"/>
    <col min="3345" max="3583" width="9.140625" style="95"/>
    <col min="3584" max="3584" width="22.140625" style="95" customWidth="1"/>
    <col min="3585" max="3585" width="14" style="95" customWidth="1"/>
    <col min="3586" max="3586" width="11" style="95" customWidth="1"/>
    <col min="3587" max="3587" width="11.28515625" style="95" customWidth="1"/>
    <col min="3588" max="3588" width="11.7109375" style="95" customWidth="1"/>
    <col min="3589" max="3589" width="12.28515625" style="95" customWidth="1"/>
    <col min="3590" max="3590" width="12.7109375" style="95" customWidth="1"/>
    <col min="3591" max="3591" width="10.85546875" style="95" customWidth="1"/>
    <col min="3592" max="3592" width="12" style="95" customWidth="1"/>
    <col min="3593" max="3593" width="9" style="95" customWidth="1"/>
    <col min="3594" max="3594" width="11" style="95" customWidth="1"/>
    <col min="3595" max="3595" width="10" style="95" customWidth="1"/>
    <col min="3596" max="3596" width="11.85546875" style="95" customWidth="1"/>
    <col min="3597" max="3597" width="12.28515625" style="95" customWidth="1"/>
    <col min="3598" max="3598" width="14" style="95" customWidth="1"/>
    <col min="3599" max="3599" width="10.42578125" style="95" customWidth="1"/>
    <col min="3600" max="3600" width="10.7109375" style="95" bestFit="1" customWidth="1"/>
    <col min="3601" max="3839" width="9.140625" style="95"/>
    <col min="3840" max="3840" width="22.140625" style="95" customWidth="1"/>
    <col min="3841" max="3841" width="14" style="95" customWidth="1"/>
    <col min="3842" max="3842" width="11" style="95" customWidth="1"/>
    <col min="3843" max="3843" width="11.28515625" style="95" customWidth="1"/>
    <col min="3844" max="3844" width="11.7109375" style="95" customWidth="1"/>
    <col min="3845" max="3845" width="12.28515625" style="95" customWidth="1"/>
    <col min="3846" max="3846" width="12.7109375" style="95" customWidth="1"/>
    <col min="3847" max="3847" width="10.85546875" style="95" customWidth="1"/>
    <col min="3848" max="3848" width="12" style="95" customWidth="1"/>
    <col min="3849" max="3849" width="9" style="95" customWidth="1"/>
    <col min="3850" max="3850" width="11" style="95" customWidth="1"/>
    <col min="3851" max="3851" width="10" style="95" customWidth="1"/>
    <col min="3852" max="3852" width="11.85546875" style="95" customWidth="1"/>
    <col min="3853" max="3853" width="12.28515625" style="95" customWidth="1"/>
    <col min="3854" max="3854" width="14" style="95" customWidth="1"/>
    <col min="3855" max="3855" width="10.42578125" style="95" customWidth="1"/>
    <col min="3856" max="3856" width="10.7109375" style="95" bestFit="1" customWidth="1"/>
    <col min="3857" max="4095" width="9.140625" style="95"/>
    <col min="4096" max="4096" width="22.140625" style="95" customWidth="1"/>
    <col min="4097" max="4097" width="14" style="95" customWidth="1"/>
    <col min="4098" max="4098" width="11" style="95" customWidth="1"/>
    <col min="4099" max="4099" width="11.28515625" style="95" customWidth="1"/>
    <col min="4100" max="4100" width="11.7109375" style="95" customWidth="1"/>
    <col min="4101" max="4101" width="12.28515625" style="95" customWidth="1"/>
    <col min="4102" max="4102" width="12.7109375" style="95" customWidth="1"/>
    <col min="4103" max="4103" width="10.85546875" style="95" customWidth="1"/>
    <col min="4104" max="4104" width="12" style="95" customWidth="1"/>
    <col min="4105" max="4105" width="9" style="95" customWidth="1"/>
    <col min="4106" max="4106" width="11" style="95" customWidth="1"/>
    <col min="4107" max="4107" width="10" style="95" customWidth="1"/>
    <col min="4108" max="4108" width="11.85546875" style="95" customWidth="1"/>
    <col min="4109" max="4109" width="12.28515625" style="95" customWidth="1"/>
    <col min="4110" max="4110" width="14" style="95" customWidth="1"/>
    <col min="4111" max="4111" width="10.42578125" style="95" customWidth="1"/>
    <col min="4112" max="4112" width="10.7109375" style="95" bestFit="1" customWidth="1"/>
    <col min="4113" max="4351" width="9.140625" style="95"/>
    <col min="4352" max="4352" width="22.140625" style="95" customWidth="1"/>
    <col min="4353" max="4353" width="14" style="95" customWidth="1"/>
    <col min="4354" max="4354" width="11" style="95" customWidth="1"/>
    <col min="4355" max="4355" width="11.28515625" style="95" customWidth="1"/>
    <col min="4356" max="4356" width="11.7109375" style="95" customWidth="1"/>
    <col min="4357" max="4357" width="12.28515625" style="95" customWidth="1"/>
    <col min="4358" max="4358" width="12.7109375" style="95" customWidth="1"/>
    <col min="4359" max="4359" width="10.85546875" style="95" customWidth="1"/>
    <col min="4360" max="4360" width="12" style="95" customWidth="1"/>
    <col min="4361" max="4361" width="9" style="95" customWidth="1"/>
    <col min="4362" max="4362" width="11" style="95" customWidth="1"/>
    <col min="4363" max="4363" width="10" style="95" customWidth="1"/>
    <col min="4364" max="4364" width="11.85546875" style="95" customWidth="1"/>
    <col min="4365" max="4365" width="12.28515625" style="95" customWidth="1"/>
    <col min="4366" max="4366" width="14" style="95" customWidth="1"/>
    <col min="4367" max="4367" width="10.42578125" style="95" customWidth="1"/>
    <col min="4368" max="4368" width="10.7109375" style="95" bestFit="1" customWidth="1"/>
    <col min="4369" max="4607" width="9.140625" style="95"/>
    <col min="4608" max="4608" width="22.140625" style="95" customWidth="1"/>
    <col min="4609" max="4609" width="14" style="95" customWidth="1"/>
    <col min="4610" max="4610" width="11" style="95" customWidth="1"/>
    <col min="4611" max="4611" width="11.28515625" style="95" customWidth="1"/>
    <col min="4612" max="4612" width="11.7109375" style="95" customWidth="1"/>
    <col min="4613" max="4613" width="12.28515625" style="95" customWidth="1"/>
    <col min="4614" max="4614" width="12.7109375" style="95" customWidth="1"/>
    <col min="4615" max="4615" width="10.85546875" style="95" customWidth="1"/>
    <col min="4616" max="4616" width="12" style="95" customWidth="1"/>
    <col min="4617" max="4617" width="9" style="95" customWidth="1"/>
    <col min="4618" max="4618" width="11" style="95" customWidth="1"/>
    <col min="4619" max="4619" width="10" style="95" customWidth="1"/>
    <col min="4620" max="4620" width="11.85546875" style="95" customWidth="1"/>
    <col min="4621" max="4621" width="12.28515625" style="95" customWidth="1"/>
    <col min="4622" max="4622" width="14" style="95" customWidth="1"/>
    <col min="4623" max="4623" width="10.42578125" style="95" customWidth="1"/>
    <col min="4624" max="4624" width="10.7109375" style="95" bestFit="1" customWidth="1"/>
    <col min="4625" max="4863" width="9.140625" style="95"/>
    <col min="4864" max="4864" width="22.140625" style="95" customWidth="1"/>
    <col min="4865" max="4865" width="14" style="95" customWidth="1"/>
    <col min="4866" max="4866" width="11" style="95" customWidth="1"/>
    <col min="4867" max="4867" width="11.28515625" style="95" customWidth="1"/>
    <col min="4868" max="4868" width="11.7109375" style="95" customWidth="1"/>
    <col min="4869" max="4869" width="12.28515625" style="95" customWidth="1"/>
    <col min="4870" max="4870" width="12.7109375" style="95" customWidth="1"/>
    <col min="4871" max="4871" width="10.85546875" style="95" customWidth="1"/>
    <col min="4872" max="4872" width="12" style="95" customWidth="1"/>
    <col min="4873" max="4873" width="9" style="95" customWidth="1"/>
    <col min="4874" max="4874" width="11" style="95" customWidth="1"/>
    <col min="4875" max="4875" width="10" style="95" customWidth="1"/>
    <col min="4876" max="4876" width="11.85546875" style="95" customWidth="1"/>
    <col min="4877" max="4877" width="12.28515625" style="95" customWidth="1"/>
    <col min="4878" max="4878" width="14" style="95" customWidth="1"/>
    <col min="4879" max="4879" width="10.42578125" style="95" customWidth="1"/>
    <col min="4880" max="4880" width="10.7109375" style="95" bestFit="1" customWidth="1"/>
    <col min="4881" max="5119" width="9.140625" style="95"/>
    <col min="5120" max="5120" width="22.140625" style="95" customWidth="1"/>
    <col min="5121" max="5121" width="14" style="95" customWidth="1"/>
    <col min="5122" max="5122" width="11" style="95" customWidth="1"/>
    <col min="5123" max="5123" width="11.28515625" style="95" customWidth="1"/>
    <col min="5124" max="5124" width="11.7109375" style="95" customWidth="1"/>
    <col min="5125" max="5125" width="12.28515625" style="95" customWidth="1"/>
    <col min="5126" max="5126" width="12.7109375" style="95" customWidth="1"/>
    <col min="5127" max="5127" width="10.85546875" style="95" customWidth="1"/>
    <col min="5128" max="5128" width="12" style="95" customWidth="1"/>
    <col min="5129" max="5129" width="9" style="95" customWidth="1"/>
    <col min="5130" max="5130" width="11" style="95" customWidth="1"/>
    <col min="5131" max="5131" width="10" style="95" customWidth="1"/>
    <col min="5132" max="5132" width="11.85546875" style="95" customWidth="1"/>
    <col min="5133" max="5133" width="12.28515625" style="95" customWidth="1"/>
    <col min="5134" max="5134" width="14" style="95" customWidth="1"/>
    <col min="5135" max="5135" width="10.42578125" style="95" customWidth="1"/>
    <col min="5136" max="5136" width="10.7109375" style="95" bestFit="1" customWidth="1"/>
    <col min="5137" max="5375" width="9.140625" style="95"/>
    <col min="5376" max="5376" width="22.140625" style="95" customWidth="1"/>
    <col min="5377" max="5377" width="14" style="95" customWidth="1"/>
    <col min="5378" max="5378" width="11" style="95" customWidth="1"/>
    <col min="5379" max="5379" width="11.28515625" style="95" customWidth="1"/>
    <col min="5380" max="5380" width="11.7109375" style="95" customWidth="1"/>
    <col min="5381" max="5381" width="12.28515625" style="95" customWidth="1"/>
    <col min="5382" max="5382" width="12.7109375" style="95" customWidth="1"/>
    <col min="5383" max="5383" width="10.85546875" style="95" customWidth="1"/>
    <col min="5384" max="5384" width="12" style="95" customWidth="1"/>
    <col min="5385" max="5385" width="9" style="95" customWidth="1"/>
    <col min="5386" max="5386" width="11" style="95" customWidth="1"/>
    <col min="5387" max="5387" width="10" style="95" customWidth="1"/>
    <col min="5388" max="5388" width="11.85546875" style="95" customWidth="1"/>
    <col min="5389" max="5389" width="12.28515625" style="95" customWidth="1"/>
    <col min="5390" max="5390" width="14" style="95" customWidth="1"/>
    <col min="5391" max="5391" width="10.42578125" style="95" customWidth="1"/>
    <col min="5392" max="5392" width="10.7109375" style="95" bestFit="1" customWidth="1"/>
    <col min="5393" max="5631" width="9.140625" style="95"/>
    <col min="5632" max="5632" width="22.140625" style="95" customWidth="1"/>
    <col min="5633" max="5633" width="14" style="95" customWidth="1"/>
    <col min="5634" max="5634" width="11" style="95" customWidth="1"/>
    <col min="5635" max="5635" width="11.28515625" style="95" customWidth="1"/>
    <col min="5636" max="5636" width="11.7109375" style="95" customWidth="1"/>
    <col min="5637" max="5637" width="12.28515625" style="95" customWidth="1"/>
    <col min="5638" max="5638" width="12.7109375" style="95" customWidth="1"/>
    <col min="5639" max="5639" width="10.85546875" style="95" customWidth="1"/>
    <col min="5640" max="5640" width="12" style="95" customWidth="1"/>
    <col min="5641" max="5641" width="9" style="95" customWidth="1"/>
    <col min="5642" max="5642" width="11" style="95" customWidth="1"/>
    <col min="5643" max="5643" width="10" style="95" customWidth="1"/>
    <col min="5644" max="5644" width="11.85546875" style="95" customWidth="1"/>
    <col min="5645" max="5645" width="12.28515625" style="95" customWidth="1"/>
    <col min="5646" max="5646" width="14" style="95" customWidth="1"/>
    <col min="5647" max="5647" width="10.42578125" style="95" customWidth="1"/>
    <col min="5648" max="5648" width="10.7109375" style="95" bestFit="1" customWidth="1"/>
    <col min="5649" max="5887" width="9.140625" style="95"/>
    <col min="5888" max="5888" width="22.140625" style="95" customWidth="1"/>
    <col min="5889" max="5889" width="14" style="95" customWidth="1"/>
    <col min="5890" max="5890" width="11" style="95" customWidth="1"/>
    <col min="5891" max="5891" width="11.28515625" style="95" customWidth="1"/>
    <col min="5892" max="5892" width="11.7109375" style="95" customWidth="1"/>
    <col min="5893" max="5893" width="12.28515625" style="95" customWidth="1"/>
    <col min="5894" max="5894" width="12.7109375" style="95" customWidth="1"/>
    <col min="5895" max="5895" width="10.85546875" style="95" customWidth="1"/>
    <col min="5896" max="5896" width="12" style="95" customWidth="1"/>
    <col min="5897" max="5897" width="9" style="95" customWidth="1"/>
    <col min="5898" max="5898" width="11" style="95" customWidth="1"/>
    <col min="5899" max="5899" width="10" style="95" customWidth="1"/>
    <col min="5900" max="5900" width="11.85546875" style="95" customWidth="1"/>
    <col min="5901" max="5901" width="12.28515625" style="95" customWidth="1"/>
    <col min="5902" max="5902" width="14" style="95" customWidth="1"/>
    <col min="5903" max="5903" width="10.42578125" style="95" customWidth="1"/>
    <col min="5904" max="5904" width="10.7109375" style="95" bestFit="1" customWidth="1"/>
    <col min="5905" max="6143" width="9.140625" style="95"/>
    <col min="6144" max="6144" width="22.140625" style="95" customWidth="1"/>
    <col min="6145" max="6145" width="14" style="95" customWidth="1"/>
    <col min="6146" max="6146" width="11" style="95" customWidth="1"/>
    <col min="6147" max="6147" width="11.28515625" style="95" customWidth="1"/>
    <col min="6148" max="6148" width="11.7109375" style="95" customWidth="1"/>
    <col min="6149" max="6149" width="12.28515625" style="95" customWidth="1"/>
    <col min="6150" max="6150" width="12.7109375" style="95" customWidth="1"/>
    <col min="6151" max="6151" width="10.85546875" style="95" customWidth="1"/>
    <col min="6152" max="6152" width="12" style="95" customWidth="1"/>
    <col min="6153" max="6153" width="9" style="95" customWidth="1"/>
    <col min="6154" max="6154" width="11" style="95" customWidth="1"/>
    <col min="6155" max="6155" width="10" style="95" customWidth="1"/>
    <col min="6156" max="6156" width="11.85546875" style="95" customWidth="1"/>
    <col min="6157" max="6157" width="12.28515625" style="95" customWidth="1"/>
    <col min="6158" max="6158" width="14" style="95" customWidth="1"/>
    <col min="6159" max="6159" width="10.42578125" style="95" customWidth="1"/>
    <col min="6160" max="6160" width="10.7109375" style="95" bestFit="1" customWidth="1"/>
    <col min="6161" max="6399" width="9.140625" style="95"/>
    <col min="6400" max="6400" width="22.140625" style="95" customWidth="1"/>
    <col min="6401" max="6401" width="14" style="95" customWidth="1"/>
    <col min="6402" max="6402" width="11" style="95" customWidth="1"/>
    <col min="6403" max="6403" width="11.28515625" style="95" customWidth="1"/>
    <col min="6404" max="6404" width="11.7109375" style="95" customWidth="1"/>
    <col min="6405" max="6405" width="12.28515625" style="95" customWidth="1"/>
    <col min="6406" max="6406" width="12.7109375" style="95" customWidth="1"/>
    <col min="6407" max="6407" width="10.85546875" style="95" customWidth="1"/>
    <col min="6408" max="6408" width="12" style="95" customWidth="1"/>
    <col min="6409" max="6409" width="9" style="95" customWidth="1"/>
    <col min="6410" max="6410" width="11" style="95" customWidth="1"/>
    <col min="6411" max="6411" width="10" style="95" customWidth="1"/>
    <col min="6412" max="6412" width="11.85546875" style="95" customWidth="1"/>
    <col min="6413" max="6413" width="12.28515625" style="95" customWidth="1"/>
    <col min="6414" max="6414" width="14" style="95" customWidth="1"/>
    <col min="6415" max="6415" width="10.42578125" style="95" customWidth="1"/>
    <col min="6416" max="6416" width="10.7109375" style="95" bestFit="1" customWidth="1"/>
    <col min="6417" max="6655" width="9.140625" style="95"/>
    <col min="6656" max="6656" width="22.140625" style="95" customWidth="1"/>
    <col min="6657" max="6657" width="14" style="95" customWidth="1"/>
    <col min="6658" max="6658" width="11" style="95" customWidth="1"/>
    <col min="6659" max="6659" width="11.28515625" style="95" customWidth="1"/>
    <col min="6660" max="6660" width="11.7109375" style="95" customWidth="1"/>
    <col min="6661" max="6661" width="12.28515625" style="95" customWidth="1"/>
    <col min="6662" max="6662" width="12.7109375" style="95" customWidth="1"/>
    <col min="6663" max="6663" width="10.85546875" style="95" customWidth="1"/>
    <col min="6664" max="6664" width="12" style="95" customWidth="1"/>
    <col min="6665" max="6665" width="9" style="95" customWidth="1"/>
    <col min="6666" max="6666" width="11" style="95" customWidth="1"/>
    <col min="6667" max="6667" width="10" style="95" customWidth="1"/>
    <col min="6668" max="6668" width="11.85546875" style="95" customWidth="1"/>
    <col min="6669" max="6669" width="12.28515625" style="95" customWidth="1"/>
    <col min="6670" max="6670" width="14" style="95" customWidth="1"/>
    <col min="6671" max="6671" width="10.42578125" style="95" customWidth="1"/>
    <col min="6672" max="6672" width="10.7109375" style="95" bestFit="1" customWidth="1"/>
    <col min="6673" max="6911" width="9.140625" style="95"/>
    <col min="6912" max="6912" width="22.140625" style="95" customWidth="1"/>
    <col min="6913" max="6913" width="14" style="95" customWidth="1"/>
    <col min="6914" max="6914" width="11" style="95" customWidth="1"/>
    <col min="6915" max="6915" width="11.28515625" style="95" customWidth="1"/>
    <col min="6916" max="6916" width="11.7109375" style="95" customWidth="1"/>
    <col min="6917" max="6917" width="12.28515625" style="95" customWidth="1"/>
    <col min="6918" max="6918" width="12.7109375" style="95" customWidth="1"/>
    <col min="6919" max="6919" width="10.85546875" style="95" customWidth="1"/>
    <col min="6920" max="6920" width="12" style="95" customWidth="1"/>
    <col min="6921" max="6921" width="9" style="95" customWidth="1"/>
    <col min="6922" max="6922" width="11" style="95" customWidth="1"/>
    <col min="6923" max="6923" width="10" style="95" customWidth="1"/>
    <col min="6924" max="6924" width="11.85546875" style="95" customWidth="1"/>
    <col min="6925" max="6925" width="12.28515625" style="95" customWidth="1"/>
    <col min="6926" max="6926" width="14" style="95" customWidth="1"/>
    <col min="6927" max="6927" width="10.42578125" style="95" customWidth="1"/>
    <col min="6928" max="6928" width="10.7109375" style="95" bestFit="1" customWidth="1"/>
    <col min="6929" max="7167" width="9.140625" style="95"/>
    <col min="7168" max="7168" width="22.140625" style="95" customWidth="1"/>
    <col min="7169" max="7169" width="14" style="95" customWidth="1"/>
    <col min="7170" max="7170" width="11" style="95" customWidth="1"/>
    <col min="7171" max="7171" width="11.28515625" style="95" customWidth="1"/>
    <col min="7172" max="7172" width="11.7109375" style="95" customWidth="1"/>
    <col min="7173" max="7173" width="12.28515625" style="95" customWidth="1"/>
    <col min="7174" max="7174" width="12.7109375" style="95" customWidth="1"/>
    <col min="7175" max="7175" width="10.85546875" style="95" customWidth="1"/>
    <col min="7176" max="7176" width="12" style="95" customWidth="1"/>
    <col min="7177" max="7177" width="9" style="95" customWidth="1"/>
    <col min="7178" max="7178" width="11" style="95" customWidth="1"/>
    <col min="7179" max="7179" width="10" style="95" customWidth="1"/>
    <col min="7180" max="7180" width="11.85546875" style="95" customWidth="1"/>
    <col min="7181" max="7181" width="12.28515625" style="95" customWidth="1"/>
    <col min="7182" max="7182" width="14" style="95" customWidth="1"/>
    <col min="7183" max="7183" width="10.42578125" style="95" customWidth="1"/>
    <col min="7184" max="7184" width="10.7109375" style="95" bestFit="1" customWidth="1"/>
    <col min="7185" max="7423" width="9.140625" style="95"/>
    <col min="7424" max="7424" width="22.140625" style="95" customWidth="1"/>
    <col min="7425" max="7425" width="14" style="95" customWidth="1"/>
    <col min="7426" max="7426" width="11" style="95" customWidth="1"/>
    <col min="7427" max="7427" width="11.28515625" style="95" customWidth="1"/>
    <col min="7428" max="7428" width="11.7109375" style="95" customWidth="1"/>
    <col min="7429" max="7429" width="12.28515625" style="95" customWidth="1"/>
    <col min="7430" max="7430" width="12.7109375" style="95" customWidth="1"/>
    <col min="7431" max="7431" width="10.85546875" style="95" customWidth="1"/>
    <col min="7432" max="7432" width="12" style="95" customWidth="1"/>
    <col min="7433" max="7433" width="9" style="95" customWidth="1"/>
    <col min="7434" max="7434" width="11" style="95" customWidth="1"/>
    <col min="7435" max="7435" width="10" style="95" customWidth="1"/>
    <col min="7436" max="7436" width="11.85546875" style="95" customWidth="1"/>
    <col min="7437" max="7437" width="12.28515625" style="95" customWidth="1"/>
    <col min="7438" max="7438" width="14" style="95" customWidth="1"/>
    <col min="7439" max="7439" width="10.42578125" style="95" customWidth="1"/>
    <col min="7440" max="7440" width="10.7109375" style="95" bestFit="1" customWidth="1"/>
    <col min="7441" max="7679" width="9.140625" style="95"/>
    <col min="7680" max="7680" width="22.140625" style="95" customWidth="1"/>
    <col min="7681" max="7681" width="14" style="95" customWidth="1"/>
    <col min="7682" max="7682" width="11" style="95" customWidth="1"/>
    <col min="7683" max="7683" width="11.28515625" style="95" customWidth="1"/>
    <col min="7684" max="7684" width="11.7109375" style="95" customWidth="1"/>
    <col min="7685" max="7685" width="12.28515625" style="95" customWidth="1"/>
    <col min="7686" max="7686" width="12.7109375" style="95" customWidth="1"/>
    <col min="7687" max="7687" width="10.85546875" style="95" customWidth="1"/>
    <col min="7688" max="7688" width="12" style="95" customWidth="1"/>
    <col min="7689" max="7689" width="9" style="95" customWidth="1"/>
    <col min="7690" max="7690" width="11" style="95" customWidth="1"/>
    <col min="7691" max="7691" width="10" style="95" customWidth="1"/>
    <col min="7692" max="7692" width="11.85546875" style="95" customWidth="1"/>
    <col min="7693" max="7693" width="12.28515625" style="95" customWidth="1"/>
    <col min="7694" max="7694" width="14" style="95" customWidth="1"/>
    <col min="7695" max="7695" width="10.42578125" style="95" customWidth="1"/>
    <col min="7696" max="7696" width="10.7109375" style="95" bestFit="1" customWidth="1"/>
    <col min="7697" max="7935" width="9.140625" style="95"/>
    <col min="7936" max="7936" width="22.140625" style="95" customWidth="1"/>
    <col min="7937" max="7937" width="14" style="95" customWidth="1"/>
    <col min="7938" max="7938" width="11" style="95" customWidth="1"/>
    <col min="7939" max="7939" width="11.28515625" style="95" customWidth="1"/>
    <col min="7940" max="7940" width="11.7109375" style="95" customWidth="1"/>
    <col min="7941" max="7941" width="12.28515625" style="95" customWidth="1"/>
    <col min="7942" max="7942" width="12.7109375" style="95" customWidth="1"/>
    <col min="7943" max="7943" width="10.85546875" style="95" customWidth="1"/>
    <col min="7944" max="7944" width="12" style="95" customWidth="1"/>
    <col min="7945" max="7945" width="9" style="95" customWidth="1"/>
    <col min="7946" max="7946" width="11" style="95" customWidth="1"/>
    <col min="7947" max="7947" width="10" style="95" customWidth="1"/>
    <col min="7948" max="7948" width="11.85546875" style="95" customWidth="1"/>
    <col min="7949" max="7949" width="12.28515625" style="95" customWidth="1"/>
    <col min="7950" max="7950" width="14" style="95" customWidth="1"/>
    <col min="7951" max="7951" width="10.42578125" style="95" customWidth="1"/>
    <col min="7952" max="7952" width="10.7109375" style="95" bestFit="1" customWidth="1"/>
    <col min="7953" max="8191" width="9.140625" style="95"/>
    <col min="8192" max="8192" width="22.140625" style="95" customWidth="1"/>
    <col min="8193" max="8193" width="14" style="95" customWidth="1"/>
    <col min="8194" max="8194" width="11" style="95" customWidth="1"/>
    <col min="8195" max="8195" width="11.28515625" style="95" customWidth="1"/>
    <col min="8196" max="8196" width="11.7109375" style="95" customWidth="1"/>
    <col min="8197" max="8197" width="12.28515625" style="95" customWidth="1"/>
    <col min="8198" max="8198" width="12.7109375" style="95" customWidth="1"/>
    <col min="8199" max="8199" width="10.85546875" style="95" customWidth="1"/>
    <col min="8200" max="8200" width="12" style="95" customWidth="1"/>
    <col min="8201" max="8201" width="9" style="95" customWidth="1"/>
    <col min="8202" max="8202" width="11" style="95" customWidth="1"/>
    <col min="8203" max="8203" width="10" style="95" customWidth="1"/>
    <col min="8204" max="8204" width="11.85546875" style="95" customWidth="1"/>
    <col min="8205" max="8205" width="12.28515625" style="95" customWidth="1"/>
    <col min="8206" max="8206" width="14" style="95" customWidth="1"/>
    <col min="8207" max="8207" width="10.42578125" style="95" customWidth="1"/>
    <col min="8208" max="8208" width="10.7109375" style="95" bestFit="1" customWidth="1"/>
    <col min="8209" max="8447" width="9.140625" style="95"/>
    <col min="8448" max="8448" width="22.140625" style="95" customWidth="1"/>
    <col min="8449" max="8449" width="14" style="95" customWidth="1"/>
    <col min="8450" max="8450" width="11" style="95" customWidth="1"/>
    <col min="8451" max="8451" width="11.28515625" style="95" customWidth="1"/>
    <col min="8452" max="8452" width="11.7109375" style="95" customWidth="1"/>
    <col min="8453" max="8453" width="12.28515625" style="95" customWidth="1"/>
    <col min="8454" max="8454" width="12.7109375" style="95" customWidth="1"/>
    <col min="8455" max="8455" width="10.85546875" style="95" customWidth="1"/>
    <col min="8456" max="8456" width="12" style="95" customWidth="1"/>
    <col min="8457" max="8457" width="9" style="95" customWidth="1"/>
    <col min="8458" max="8458" width="11" style="95" customWidth="1"/>
    <col min="8459" max="8459" width="10" style="95" customWidth="1"/>
    <col min="8460" max="8460" width="11.85546875" style="95" customWidth="1"/>
    <col min="8461" max="8461" width="12.28515625" style="95" customWidth="1"/>
    <col min="8462" max="8462" width="14" style="95" customWidth="1"/>
    <col min="8463" max="8463" width="10.42578125" style="95" customWidth="1"/>
    <col min="8464" max="8464" width="10.7109375" style="95" bestFit="1" customWidth="1"/>
    <col min="8465" max="8703" width="9.140625" style="95"/>
    <col min="8704" max="8704" width="22.140625" style="95" customWidth="1"/>
    <col min="8705" max="8705" width="14" style="95" customWidth="1"/>
    <col min="8706" max="8706" width="11" style="95" customWidth="1"/>
    <col min="8707" max="8707" width="11.28515625" style="95" customWidth="1"/>
    <col min="8708" max="8708" width="11.7109375" style="95" customWidth="1"/>
    <col min="8709" max="8709" width="12.28515625" style="95" customWidth="1"/>
    <col min="8710" max="8710" width="12.7109375" style="95" customWidth="1"/>
    <col min="8711" max="8711" width="10.85546875" style="95" customWidth="1"/>
    <col min="8712" max="8712" width="12" style="95" customWidth="1"/>
    <col min="8713" max="8713" width="9" style="95" customWidth="1"/>
    <col min="8714" max="8714" width="11" style="95" customWidth="1"/>
    <col min="8715" max="8715" width="10" style="95" customWidth="1"/>
    <col min="8716" max="8716" width="11.85546875" style="95" customWidth="1"/>
    <col min="8717" max="8717" width="12.28515625" style="95" customWidth="1"/>
    <col min="8718" max="8718" width="14" style="95" customWidth="1"/>
    <col min="8719" max="8719" width="10.42578125" style="95" customWidth="1"/>
    <col min="8720" max="8720" width="10.7109375" style="95" bestFit="1" customWidth="1"/>
    <col min="8721" max="8959" width="9.140625" style="95"/>
    <col min="8960" max="8960" width="22.140625" style="95" customWidth="1"/>
    <col min="8961" max="8961" width="14" style="95" customWidth="1"/>
    <col min="8962" max="8962" width="11" style="95" customWidth="1"/>
    <col min="8963" max="8963" width="11.28515625" style="95" customWidth="1"/>
    <col min="8964" max="8964" width="11.7109375" style="95" customWidth="1"/>
    <col min="8965" max="8965" width="12.28515625" style="95" customWidth="1"/>
    <col min="8966" max="8966" width="12.7109375" style="95" customWidth="1"/>
    <col min="8967" max="8967" width="10.85546875" style="95" customWidth="1"/>
    <col min="8968" max="8968" width="12" style="95" customWidth="1"/>
    <col min="8969" max="8969" width="9" style="95" customWidth="1"/>
    <col min="8970" max="8970" width="11" style="95" customWidth="1"/>
    <col min="8971" max="8971" width="10" style="95" customWidth="1"/>
    <col min="8972" max="8972" width="11.85546875" style="95" customWidth="1"/>
    <col min="8973" max="8973" width="12.28515625" style="95" customWidth="1"/>
    <col min="8974" max="8974" width="14" style="95" customWidth="1"/>
    <col min="8975" max="8975" width="10.42578125" style="95" customWidth="1"/>
    <col min="8976" max="8976" width="10.7109375" style="95" bestFit="1" customWidth="1"/>
    <col min="8977" max="9215" width="9.140625" style="95"/>
    <col min="9216" max="9216" width="22.140625" style="95" customWidth="1"/>
    <col min="9217" max="9217" width="14" style="95" customWidth="1"/>
    <col min="9218" max="9218" width="11" style="95" customWidth="1"/>
    <col min="9219" max="9219" width="11.28515625" style="95" customWidth="1"/>
    <col min="9220" max="9220" width="11.7109375" style="95" customWidth="1"/>
    <col min="9221" max="9221" width="12.28515625" style="95" customWidth="1"/>
    <col min="9222" max="9222" width="12.7109375" style="95" customWidth="1"/>
    <col min="9223" max="9223" width="10.85546875" style="95" customWidth="1"/>
    <col min="9224" max="9224" width="12" style="95" customWidth="1"/>
    <col min="9225" max="9225" width="9" style="95" customWidth="1"/>
    <col min="9226" max="9226" width="11" style="95" customWidth="1"/>
    <col min="9227" max="9227" width="10" style="95" customWidth="1"/>
    <col min="9228" max="9228" width="11.85546875" style="95" customWidth="1"/>
    <col min="9229" max="9229" width="12.28515625" style="95" customWidth="1"/>
    <col min="9230" max="9230" width="14" style="95" customWidth="1"/>
    <col min="9231" max="9231" width="10.42578125" style="95" customWidth="1"/>
    <col min="9232" max="9232" width="10.7109375" style="95" bestFit="1" customWidth="1"/>
    <col min="9233" max="9471" width="9.140625" style="95"/>
    <col min="9472" max="9472" width="22.140625" style="95" customWidth="1"/>
    <col min="9473" max="9473" width="14" style="95" customWidth="1"/>
    <col min="9474" max="9474" width="11" style="95" customWidth="1"/>
    <col min="9475" max="9475" width="11.28515625" style="95" customWidth="1"/>
    <col min="9476" max="9476" width="11.7109375" style="95" customWidth="1"/>
    <col min="9477" max="9477" width="12.28515625" style="95" customWidth="1"/>
    <col min="9478" max="9478" width="12.7109375" style="95" customWidth="1"/>
    <col min="9479" max="9479" width="10.85546875" style="95" customWidth="1"/>
    <col min="9480" max="9480" width="12" style="95" customWidth="1"/>
    <col min="9481" max="9481" width="9" style="95" customWidth="1"/>
    <col min="9482" max="9482" width="11" style="95" customWidth="1"/>
    <col min="9483" max="9483" width="10" style="95" customWidth="1"/>
    <col min="9484" max="9484" width="11.85546875" style="95" customWidth="1"/>
    <col min="9485" max="9485" width="12.28515625" style="95" customWidth="1"/>
    <col min="9486" max="9486" width="14" style="95" customWidth="1"/>
    <col min="9487" max="9487" width="10.42578125" style="95" customWidth="1"/>
    <col min="9488" max="9488" width="10.7109375" style="95" bestFit="1" customWidth="1"/>
    <col min="9489" max="9727" width="9.140625" style="95"/>
    <col min="9728" max="9728" width="22.140625" style="95" customWidth="1"/>
    <col min="9729" max="9729" width="14" style="95" customWidth="1"/>
    <col min="9730" max="9730" width="11" style="95" customWidth="1"/>
    <col min="9731" max="9731" width="11.28515625" style="95" customWidth="1"/>
    <col min="9732" max="9732" width="11.7109375" style="95" customWidth="1"/>
    <col min="9733" max="9733" width="12.28515625" style="95" customWidth="1"/>
    <col min="9734" max="9734" width="12.7109375" style="95" customWidth="1"/>
    <col min="9735" max="9735" width="10.85546875" style="95" customWidth="1"/>
    <col min="9736" max="9736" width="12" style="95" customWidth="1"/>
    <col min="9737" max="9737" width="9" style="95" customWidth="1"/>
    <col min="9738" max="9738" width="11" style="95" customWidth="1"/>
    <col min="9739" max="9739" width="10" style="95" customWidth="1"/>
    <col min="9740" max="9740" width="11.85546875" style="95" customWidth="1"/>
    <col min="9741" max="9741" width="12.28515625" style="95" customWidth="1"/>
    <col min="9742" max="9742" width="14" style="95" customWidth="1"/>
    <col min="9743" max="9743" width="10.42578125" style="95" customWidth="1"/>
    <col min="9744" max="9744" width="10.7109375" style="95" bestFit="1" customWidth="1"/>
    <col min="9745" max="9983" width="9.140625" style="95"/>
    <col min="9984" max="9984" width="22.140625" style="95" customWidth="1"/>
    <col min="9985" max="9985" width="14" style="95" customWidth="1"/>
    <col min="9986" max="9986" width="11" style="95" customWidth="1"/>
    <col min="9987" max="9987" width="11.28515625" style="95" customWidth="1"/>
    <col min="9988" max="9988" width="11.7109375" style="95" customWidth="1"/>
    <col min="9989" max="9989" width="12.28515625" style="95" customWidth="1"/>
    <col min="9990" max="9990" width="12.7109375" style="95" customWidth="1"/>
    <col min="9991" max="9991" width="10.85546875" style="95" customWidth="1"/>
    <col min="9992" max="9992" width="12" style="95" customWidth="1"/>
    <col min="9993" max="9993" width="9" style="95" customWidth="1"/>
    <col min="9994" max="9994" width="11" style="95" customWidth="1"/>
    <col min="9995" max="9995" width="10" style="95" customWidth="1"/>
    <col min="9996" max="9996" width="11.85546875" style="95" customWidth="1"/>
    <col min="9997" max="9997" width="12.28515625" style="95" customWidth="1"/>
    <col min="9998" max="9998" width="14" style="95" customWidth="1"/>
    <col min="9999" max="9999" width="10.42578125" style="95" customWidth="1"/>
    <col min="10000" max="10000" width="10.7109375" style="95" bestFit="1" customWidth="1"/>
    <col min="10001" max="10239" width="9.140625" style="95"/>
    <col min="10240" max="10240" width="22.140625" style="95" customWidth="1"/>
    <col min="10241" max="10241" width="14" style="95" customWidth="1"/>
    <col min="10242" max="10242" width="11" style="95" customWidth="1"/>
    <col min="10243" max="10243" width="11.28515625" style="95" customWidth="1"/>
    <col min="10244" max="10244" width="11.7109375" style="95" customWidth="1"/>
    <col min="10245" max="10245" width="12.28515625" style="95" customWidth="1"/>
    <col min="10246" max="10246" width="12.7109375" style="95" customWidth="1"/>
    <col min="10247" max="10247" width="10.85546875" style="95" customWidth="1"/>
    <col min="10248" max="10248" width="12" style="95" customWidth="1"/>
    <col min="10249" max="10249" width="9" style="95" customWidth="1"/>
    <col min="10250" max="10250" width="11" style="95" customWidth="1"/>
    <col min="10251" max="10251" width="10" style="95" customWidth="1"/>
    <col min="10252" max="10252" width="11.85546875" style="95" customWidth="1"/>
    <col min="10253" max="10253" width="12.28515625" style="95" customWidth="1"/>
    <col min="10254" max="10254" width="14" style="95" customWidth="1"/>
    <col min="10255" max="10255" width="10.42578125" style="95" customWidth="1"/>
    <col min="10256" max="10256" width="10.7109375" style="95" bestFit="1" customWidth="1"/>
    <col min="10257" max="10495" width="9.140625" style="95"/>
    <col min="10496" max="10496" width="22.140625" style="95" customWidth="1"/>
    <col min="10497" max="10497" width="14" style="95" customWidth="1"/>
    <col min="10498" max="10498" width="11" style="95" customWidth="1"/>
    <col min="10499" max="10499" width="11.28515625" style="95" customWidth="1"/>
    <col min="10500" max="10500" width="11.7109375" style="95" customWidth="1"/>
    <col min="10501" max="10501" width="12.28515625" style="95" customWidth="1"/>
    <col min="10502" max="10502" width="12.7109375" style="95" customWidth="1"/>
    <col min="10503" max="10503" width="10.85546875" style="95" customWidth="1"/>
    <col min="10504" max="10504" width="12" style="95" customWidth="1"/>
    <col min="10505" max="10505" width="9" style="95" customWidth="1"/>
    <col min="10506" max="10506" width="11" style="95" customWidth="1"/>
    <col min="10507" max="10507" width="10" style="95" customWidth="1"/>
    <col min="10508" max="10508" width="11.85546875" style="95" customWidth="1"/>
    <col min="10509" max="10509" width="12.28515625" style="95" customWidth="1"/>
    <col min="10510" max="10510" width="14" style="95" customWidth="1"/>
    <col min="10511" max="10511" width="10.42578125" style="95" customWidth="1"/>
    <col min="10512" max="10512" width="10.7109375" style="95" bestFit="1" customWidth="1"/>
    <col min="10513" max="10751" width="9.140625" style="95"/>
    <col min="10752" max="10752" width="22.140625" style="95" customWidth="1"/>
    <col min="10753" max="10753" width="14" style="95" customWidth="1"/>
    <col min="10754" max="10754" width="11" style="95" customWidth="1"/>
    <col min="10755" max="10755" width="11.28515625" style="95" customWidth="1"/>
    <col min="10756" max="10756" width="11.7109375" style="95" customWidth="1"/>
    <col min="10757" max="10757" width="12.28515625" style="95" customWidth="1"/>
    <col min="10758" max="10758" width="12.7109375" style="95" customWidth="1"/>
    <col min="10759" max="10759" width="10.85546875" style="95" customWidth="1"/>
    <col min="10760" max="10760" width="12" style="95" customWidth="1"/>
    <col min="10761" max="10761" width="9" style="95" customWidth="1"/>
    <col min="10762" max="10762" width="11" style="95" customWidth="1"/>
    <col min="10763" max="10763" width="10" style="95" customWidth="1"/>
    <col min="10764" max="10764" width="11.85546875" style="95" customWidth="1"/>
    <col min="10765" max="10765" width="12.28515625" style="95" customWidth="1"/>
    <col min="10766" max="10766" width="14" style="95" customWidth="1"/>
    <col min="10767" max="10767" width="10.42578125" style="95" customWidth="1"/>
    <col min="10768" max="10768" width="10.7109375" style="95" bestFit="1" customWidth="1"/>
    <col min="10769" max="11007" width="9.140625" style="95"/>
    <col min="11008" max="11008" width="22.140625" style="95" customWidth="1"/>
    <col min="11009" max="11009" width="14" style="95" customWidth="1"/>
    <col min="11010" max="11010" width="11" style="95" customWidth="1"/>
    <col min="11011" max="11011" width="11.28515625" style="95" customWidth="1"/>
    <col min="11012" max="11012" width="11.7109375" style="95" customWidth="1"/>
    <col min="11013" max="11013" width="12.28515625" style="95" customWidth="1"/>
    <col min="11014" max="11014" width="12.7109375" style="95" customWidth="1"/>
    <col min="11015" max="11015" width="10.85546875" style="95" customWidth="1"/>
    <col min="11016" max="11016" width="12" style="95" customWidth="1"/>
    <col min="11017" max="11017" width="9" style="95" customWidth="1"/>
    <col min="11018" max="11018" width="11" style="95" customWidth="1"/>
    <col min="11019" max="11019" width="10" style="95" customWidth="1"/>
    <col min="11020" max="11020" width="11.85546875" style="95" customWidth="1"/>
    <col min="11021" max="11021" width="12.28515625" style="95" customWidth="1"/>
    <col min="11022" max="11022" width="14" style="95" customWidth="1"/>
    <col min="11023" max="11023" width="10.42578125" style="95" customWidth="1"/>
    <col min="11024" max="11024" width="10.7109375" style="95" bestFit="1" customWidth="1"/>
    <col min="11025" max="11263" width="9.140625" style="95"/>
    <col min="11264" max="11264" width="22.140625" style="95" customWidth="1"/>
    <col min="11265" max="11265" width="14" style="95" customWidth="1"/>
    <col min="11266" max="11266" width="11" style="95" customWidth="1"/>
    <col min="11267" max="11267" width="11.28515625" style="95" customWidth="1"/>
    <col min="11268" max="11268" width="11.7109375" style="95" customWidth="1"/>
    <col min="11269" max="11269" width="12.28515625" style="95" customWidth="1"/>
    <col min="11270" max="11270" width="12.7109375" style="95" customWidth="1"/>
    <col min="11271" max="11271" width="10.85546875" style="95" customWidth="1"/>
    <col min="11272" max="11272" width="12" style="95" customWidth="1"/>
    <col min="11273" max="11273" width="9" style="95" customWidth="1"/>
    <col min="11274" max="11274" width="11" style="95" customWidth="1"/>
    <col min="11275" max="11275" width="10" style="95" customWidth="1"/>
    <col min="11276" max="11276" width="11.85546875" style="95" customWidth="1"/>
    <col min="11277" max="11277" width="12.28515625" style="95" customWidth="1"/>
    <col min="11278" max="11278" width="14" style="95" customWidth="1"/>
    <col min="11279" max="11279" width="10.42578125" style="95" customWidth="1"/>
    <col min="11280" max="11280" width="10.7109375" style="95" bestFit="1" customWidth="1"/>
    <col min="11281" max="11519" width="9.140625" style="95"/>
    <col min="11520" max="11520" width="22.140625" style="95" customWidth="1"/>
    <col min="11521" max="11521" width="14" style="95" customWidth="1"/>
    <col min="11522" max="11522" width="11" style="95" customWidth="1"/>
    <col min="11523" max="11523" width="11.28515625" style="95" customWidth="1"/>
    <col min="11524" max="11524" width="11.7109375" style="95" customWidth="1"/>
    <col min="11525" max="11525" width="12.28515625" style="95" customWidth="1"/>
    <col min="11526" max="11526" width="12.7109375" style="95" customWidth="1"/>
    <col min="11527" max="11527" width="10.85546875" style="95" customWidth="1"/>
    <col min="11528" max="11528" width="12" style="95" customWidth="1"/>
    <col min="11529" max="11529" width="9" style="95" customWidth="1"/>
    <col min="11530" max="11530" width="11" style="95" customWidth="1"/>
    <col min="11531" max="11531" width="10" style="95" customWidth="1"/>
    <col min="11532" max="11532" width="11.85546875" style="95" customWidth="1"/>
    <col min="11533" max="11533" width="12.28515625" style="95" customWidth="1"/>
    <col min="11534" max="11534" width="14" style="95" customWidth="1"/>
    <col min="11535" max="11535" width="10.42578125" style="95" customWidth="1"/>
    <col min="11536" max="11536" width="10.7109375" style="95" bestFit="1" customWidth="1"/>
    <col min="11537" max="11775" width="9.140625" style="95"/>
    <col min="11776" max="11776" width="22.140625" style="95" customWidth="1"/>
    <col min="11777" max="11777" width="14" style="95" customWidth="1"/>
    <col min="11778" max="11778" width="11" style="95" customWidth="1"/>
    <col min="11779" max="11779" width="11.28515625" style="95" customWidth="1"/>
    <col min="11780" max="11780" width="11.7109375" style="95" customWidth="1"/>
    <col min="11781" max="11781" width="12.28515625" style="95" customWidth="1"/>
    <col min="11782" max="11782" width="12.7109375" style="95" customWidth="1"/>
    <col min="11783" max="11783" width="10.85546875" style="95" customWidth="1"/>
    <col min="11784" max="11784" width="12" style="95" customWidth="1"/>
    <col min="11785" max="11785" width="9" style="95" customWidth="1"/>
    <col min="11786" max="11786" width="11" style="95" customWidth="1"/>
    <col min="11787" max="11787" width="10" style="95" customWidth="1"/>
    <col min="11788" max="11788" width="11.85546875" style="95" customWidth="1"/>
    <col min="11789" max="11789" width="12.28515625" style="95" customWidth="1"/>
    <col min="11790" max="11790" width="14" style="95" customWidth="1"/>
    <col min="11791" max="11791" width="10.42578125" style="95" customWidth="1"/>
    <col min="11792" max="11792" width="10.7109375" style="95" bestFit="1" customWidth="1"/>
    <col min="11793" max="12031" width="9.140625" style="95"/>
    <col min="12032" max="12032" width="22.140625" style="95" customWidth="1"/>
    <col min="12033" max="12033" width="14" style="95" customWidth="1"/>
    <col min="12034" max="12034" width="11" style="95" customWidth="1"/>
    <col min="12035" max="12035" width="11.28515625" style="95" customWidth="1"/>
    <col min="12036" max="12036" width="11.7109375" style="95" customWidth="1"/>
    <col min="12037" max="12037" width="12.28515625" style="95" customWidth="1"/>
    <col min="12038" max="12038" width="12.7109375" style="95" customWidth="1"/>
    <col min="12039" max="12039" width="10.85546875" style="95" customWidth="1"/>
    <col min="12040" max="12040" width="12" style="95" customWidth="1"/>
    <col min="12041" max="12041" width="9" style="95" customWidth="1"/>
    <col min="12042" max="12042" width="11" style="95" customWidth="1"/>
    <col min="12043" max="12043" width="10" style="95" customWidth="1"/>
    <col min="12044" max="12044" width="11.85546875" style="95" customWidth="1"/>
    <col min="12045" max="12045" width="12.28515625" style="95" customWidth="1"/>
    <col min="12046" max="12046" width="14" style="95" customWidth="1"/>
    <col min="12047" max="12047" width="10.42578125" style="95" customWidth="1"/>
    <col min="12048" max="12048" width="10.7109375" style="95" bestFit="1" customWidth="1"/>
    <col min="12049" max="12287" width="9.140625" style="95"/>
    <col min="12288" max="12288" width="22.140625" style="95" customWidth="1"/>
    <col min="12289" max="12289" width="14" style="95" customWidth="1"/>
    <col min="12290" max="12290" width="11" style="95" customWidth="1"/>
    <col min="12291" max="12291" width="11.28515625" style="95" customWidth="1"/>
    <col min="12292" max="12292" width="11.7109375" style="95" customWidth="1"/>
    <col min="12293" max="12293" width="12.28515625" style="95" customWidth="1"/>
    <col min="12294" max="12294" width="12.7109375" style="95" customWidth="1"/>
    <col min="12295" max="12295" width="10.85546875" style="95" customWidth="1"/>
    <col min="12296" max="12296" width="12" style="95" customWidth="1"/>
    <col min="12297" max="12297" width="9" style="95" customWidth="1"/>
    <col min="12298" max="12298" width="11" style="95" customWidth="1"/>
    <col min="12299" max="12299" width="10" style="95" customWidth="1"/>
    <col min="12300" max="12300" width="11.85546875" style="95" customWidth="1"/>
    <col min="12301" max="12301" width="12.28515625" style="95" customWidth="1"/>
    <col min="12302" max="12302" width="14" style="95" customWidth="1"/>
    <col min="12303" max="12303" width="10.42578125" style="95" customWidth="1"/>
    <col min="12304" max="12304" width="10.7109375" style="95" bestFit="1" customWidth="1"/>
    <col min="12305" max="12543" width="9.140625" style="95"/>
    <col min="12544" max="12544" width="22.140625" style="95" customWidth="1"/>
    <col min="12545" max="12545" width="14" style="95" customWidth="1"/>
    <col min="12546" max="12546" width="11" style="95" customWidth="1"/>
    <col min="12547" max="12547" width="11.28515625" style="95" customWidth="1"/>
    <col min="12548" max="12548" width="11.7109375" style="95" customWidth="1"/>
    <col min="12549" max="12549" width="12.28515625" style="95" customWidth="1"/>
    <col min="12550" max="12550" width="12.7109375" style="95" customWidth="1"/>
    <col min="12551" max="12551" width="10.85546875" style="95" customWidth="1"/>
    <col min="12552" max="12552" width="12" style="95" customWidth="1"/>
    <col min="12553" max="12553" width="9" style="95" customWidth="1"/>
    <col min="12554" max="12554" width="11" style="95" customWidth="1"/>
    <col min="12555" max="12555" width="10" style="95" customWidth="1"/>
    <col min="12556" max="12556" width="11.85546875" style="95" customWidth="1"/>
    <col min="12557" max="12557" width="12.28515625" style="95" customWidth="1"/>
    <col min="12558" max="12558" width="14" style="95" customWidth="1"/>
    <col min="12559" max="12559" width="10.42578125" style="95" customWidth="1"/>
    <col min="12560" max="12560" width="10.7109375" style="95" bestFit="1" customWidth="1"/>
    <col min="12561" max="12799" width="9.140625" style="95"/>
    <col min="12800" max="12800" width="22.140625" style="95" customWidth="1"/>
    <col min="12801" max="12801" width="14" style="95" customWidth="1"/>
    <col min="12802" max="12802" width="11" style="95" customWidth="1"/>
    <col min="12803" max="12803" width="11.28515625" style="95" customWidth="1"/>
    <col min="12804" max="12804" width="11.7109375" style="95" customWidth="1"/>
    <col min="12805" max="12805" width="12.28515625" style="95" customWidth="1"/>
    <col min="12806" max="12806" width="12.7109375" style="95" customWidth="1"/>
    <col min="12807" max="12807" width="10.85546875" style="95" customWidth="1"/>
    <col min="12808" max="12808" width="12" style="95" customWidth="1"/>
    <col min="12809" max="12809" width="9" style="95" customWidth="1"/>
    <col min="12810" max="12810" width="11" style="95" customWidth="1"/>
    <col min="12811" max="12811" width="10" style="95" customWidth="1"/>
    <col min="12812" max="12812" width="11.85546875" style="95" customWidth="1"/>
    <col min="12813" max="12813" width="12.28515625" style="95" customWidth="1"/>
    <col min="12814" max="12814" width="14" style="95" customWidth="1"/>
    <col min="12815" max="12815" width="10.42578125" style="95" customWidth="1"/>
    <col min="12816" max="12816" width="10.7109375" style="95" bestFit="1" customWidth="1"/>
    <col min="12817" max="13055" width="9.140625" style="95"/>
    <col min="13056" max="13056" width="22.140625" style="95" customWidth="1"/>
    <col min="13057" max="13057" width="14" style="95" customWidth="1"/>
    <col min="13058" max="13058" width="11" style="95" customWidth="1"/>
    <col min="13059" max="13059" width="11.28515625" style="95" customWidth="1"/>
    <col min="13060" max="13060" width="11.7109375" style="95" customWidth="1"/>
    <col min="13061" max="13061" width="12.28515625" style="95" customWidth="1"/>
    <col min="13062" max="13062" width="12.7109375" style="95" customWidth="1"/>
    <col min="13063" max="13063" width="10.85546875" style="95" customWidth="1"/>
    <col min="13064" max="13064" width="12" style="95" customWidth="1"/>
    <col min="13065" max="13065" width="9" style="95" customWidth="1"/>
    <col min="13066" max="13066" width="11" style="95" customWidth="1"/>
    <col min="13067" max="13067" width="10" style="95" customWidth="1"/>
    <col min="13068" max="13068" width="11.85546875" style="95" customWidth="1"/>
    <col min="13069" max="13069" width="12.28515625" style="95" customWidth="1"/>
    <col min="13070" max="13070" width="14" style="95" customWidth="1"/>
    <col min="13071" max="13071" width="10.42578125" style="95" customWidth="1"/>
    <col min="13072" max="13072" width="10.7109375" style="95" bestFit="1" customWidth="1"/>
    <col min="13073" max="13311" width="9.140625" style="95"/>
    <col min="13312" max="13312" width="22.140625" style="95" customWidth="1"/>
    <col min="13313" max="13313" width="14" style="95" customWidth="1"/>
    <col min="13314" max="13314" width="11" style="95" customWidth="1"/>
    <col min="13315" max="13315" width="11.28515625" style="95" customWidth="1"/>
    <col min="13316" max="13316" width="11.7109375" style="95" customWidth="1"/>
    <col min="13317" max="13317" width="12.28515625" style="95" customWidth="1"/>
    <col min="13318" max="13318" width="12.7109375" style="95" customWidth="1"/>
    <col min="13319" max="13319" width="10.85546875" style="95" customWidth="1"/>
    <col min="13320" max="13320" width="12" style="95" customWidth="1"/>
    <col min="13321" max="13321" width="9" style="95" customWidth="1"/>
    <col min="13322" max="13322" width="11" style="95" customWidth="1"/>
    <col min="13323" max="13323" width="10" style="95" customWidth="1"/>
    <col min="13324" max="13324" width="11.85546875" style="95" customWidth="1"/>
    <col min="13325" max="13325" width="12.28515625" style="95" customWidth="1"/>
    <col min="13326" max="13326" width="14" style="95" customWidth="1"/>
    <col min="13327" max="13327" width="10.42578125" style="95" customWidth="1"/>
    <col min="13328" max="13328" width="10.7109375" style="95" bestFit="1" customWidth="1"/>
    <col min="13329" max="13567" width="9.140625" style="95"/>
    <col min="13568" max="13568" width="22.140625" style="95" customWidth="1"/>
    <col min="13569" max="13569" width="14" style="95" customWidth="1"/>
    <col min="13570" max="13570" width="11" style="95" customWidth="1"/>
    <col min="13571" max="13571" width="11.28515625" style="95" customWidth="1"/>
    <col min="13572" max="13572" width="11.7109375" style="95" customWidth="1"/>
    <col min="13573" max="13573" width="12.28515625" style="95" customWidth="1"/>
    <col min="13574" max="13574" width="12.7109375" style="95" customWidth="1"/>
    <col min="13575" max="13575" width="10.85546875" style="95" customWidth="1"/>
    <col min="13576" max="13576" width="12" style="95" customWidth="1"/>
    <col min="13577" max="13577" width="9" style="95" customWidth="1"/>
    <col min="13578" max="13578" width="11" style="95" customWidth="1"/>
    <col min="13579" max="13579" width="10" style="95" customWidth="1"/>
    <col min="13580" max="13580" width="11.85546875" style="95" customWidth="1"/>
    <col min="13581" max="13581" width="12.28515625" style="95" customWidth="1"/>
    <col min="13582" max="13582" width="14" style="95" customWidth="1"/>
    <col min="13583" max="13583" width="10.42578125" style="95" customWidth="1"/>
    <col min="13584" max="13584" width="10.7109375" style="95" bestFit="1" customWidth="1"/>
    <col min="13585" max="13823" width="9.140625" style="95"/>
    <col min="13824" max="13824" width="22.140625" style="95" customWidth="1"/>
    <col min="13825" max="13825" width="14" style="95" customWidth="1"/>
    <col min="13826" max="13826" width="11" style="95" customWidth="1"/>
    <col min="13827" max="13827" width="11.28515625" style="95" customWidth="1"/>
    <col min="13828" max="13828" width="11.7109375" style="95" customWidth="1"/>
    <col min="13829" max="13829" width="12.28515625" style="95" customWidth="1"/>
    <col min="13830" max="13830" width="12.7109375" style="95" customWidth="1"/>
    <col min="13831" max="13831" width="10.85546875" style="95" customWidth="1"/>
    <col min="13832" max="13832" width="12" style="95" customWidth="1"/>
    <col min="13833" max="13833" width="9" style="95" customWidth="1"/>
    <col min="13834" max="13834" width="11" style="95" customWidth="1"/>
    <col min="13835" max="13835" width="10" style="95" customWidth="1"/>
    <col min="13836" max="13836" width="11.85546875" style="95" customWidth="1"/>
    <col min="13837" max="13837" width="12.28515625" style="95" customWidth="1"/>
    <col min="13838" max="13838" width="14" style="95" customWidth="1"/>
    <col min="13839" max="13839" width="10.42578125" style="95" customWidth="1"/>
    <col min="13840" max="13840" width="10.7109375" style="95" bestFit="1" customWidth="1"/>
    <col min="13841" max="14079" width="9.140625" style="95"/>
    <col min="14080" max="14080" width="22.140625" style="95" customWidth="1"/>
    <col min="14081" max="14081" width="14" style="95" customWidth="1"/>
    <col min="14082" max="14082" width="11" style="95" customWidth="1"/>
    <col min="14083" max="14083" width="11.28515625" style="95" customWidth="1"/>
    <col min="14084" max="14084" width="11.7109375" style="95" customWidth="1"/>
    <col min="14085" max="14085" width="12.28515625" style="95" customWidth="1"/>
    <col min="14086" max="14086" width="12.7109375" style="95" customWidth="1"/>
    <col min="14087" max="14087" width="10.85546875" style="95" customWidth="1"/>
    <col min="14088" max="14088" width="12" style="95" customWidth="1"/>
    <col min="14089" max="14089" width="9" style="95" customWidth="1"/>
    <col min="14090" max="14090" width="11" style="95" customWidth="1"/>
    <col min="14091" max="14091" width="10" style="95" customWidth="1"/>
    <col min="14092" max="14092" width="11.85546875" style="95" customWidth="1"/>
    <col min="14093" max="14093" width="12.28515625" style="95" customWidth="1"/>
    <col min="14094" max="14094" width="14" style="95" customWidth="1"/>
    <col min="14095" max="14095" width="10.42578125" style="95" customWidth="1"/>
    <col min="14096" max="14096" width="10.7109375" style="95" bestFit="1" customWidth="1"/>
    <col min="14097" max="14335" width="9.140625" style="95"/>
    <col min="14336" max="14336" width="22.140625" style="95" customWidth="1"/>
    <col min="14337" max="14337" width="14" style="95" customWidth="1"/>
    <col min="14338" max="14338" width="11" style="95" customWidth="1"/>
    <col min="14339" max="14339" width="11.28515625" style="95" customWidth="1"/>
    <col min="14340" max="14340" width="11.7109375" style="95" customWidth="1"/>
    <col min="14341" max="14341" width="12.28515625" style="95" customWidth="1"/>
    <col min="14342" max="14342" width="12.7109375" style="95" customWidth="1"/>
    <col min="14343" max="14343" width="10.85546875" style="95" customWidth="1"/>
    <col min="14344" max="14344" width="12" style="95" customWidth="1"/>
    <col min="14345" max="14345" width="9" style="95" customWidth="1"/>
    <col min="14346" max="14346" width="11" style="95" customWidth="1"/>
    <col min="14347" max="14347" width="10" style="95" customWidth="1"/>
    <col min="14348" max="14348" width="11.85546875" style="95" customWidth="1"/>
    <col min="14349" max="14349" width="12.28515625" style="95" customWidth="1"/>
    <col min="14350" max="14350" width="14" style="95" customWidth="1"/>
    <col min="14351" max="14351" width="10.42578125" style="95" customWidth="1"/>
    <col min="14352" max="14352" width="10.7109375" style="95" bestFit="1" customWidth="1"/>
    <col min="14353" max="14591" width="9.140625" style="95"/>
    <col min="14592" max="14592" width="22.140625" style="95" customWidth="1"/>
    <col min="14593" max="14593" width="14" style="95" customWidth="1"/>
    <col min="14594" max="14594" width="11" style="95" customWidth="1"/>
    <col min="14595" max="14595" width="11.28515625" style="95" customWidth="1"/>
    <col min="14596" max="14596" width="11.7109375" style="95" customWidth="1"/>
    <col min="14597" max="14597" width="12.28515625" style="95" customWidth="1"/>
    <col min="14598" max="14598" width="12.7109375" style="95" customWidth="1"/>
    <col min="14599" max="14599" width="10.85546875" style="95" customWidth="1"/>
    <col min="14600" max="14600" width="12" style="95" customWidth="1"/>
    <col min="14601" max="14601" width="9" style="95" customWidth="1"/>
    <col min="14602" max="14602" width="11" style="95" customWidth="1"/>
    <col min="14603" max="14603" width="10" style="95" customWidth="1"/>
    <col min="14604" max="14604" width="11.85546875" style="95" customWidth="1"/>
    <col min="14605" max="14605" width="12.28515625" style="95" customWidth="1"/>
    <col min="14606" max="14606" width="14" style="95" customWidth="1"/>
    <col min="14607" max="14607" width="10.42578125" style="95" customWidth="1"/>
    <col min="14608" max="14608" width="10.7109375" style="95" bestFit="1" customWidth="1"/>
    <col min="14609" max="14847" width="9.140625" style="95"/>
    <col min="14848" max="14848" width="22.140625" style="95" customWidth="1"/>
    <col min="14849" max="14849" width="14" style="95" customWidth="1"/>
    <col min="14850" max="14850" width="11" style="95" customWidth="1"/>
    <col min="14851" max="14851" width="11.28515625" style="95" customWidth="1"/>
    <col min="14852" max="14852" width="11.7109375" style="95" customWidth="1"/>
    <col min="14853" max="14853" width="12.28515625" style="95" customWidth="1"/>
    <col min="14854" max="14854" width="12.7109375" style="95" customWidth="1"/>
    <col min="14855" max="14855" width="10.85546875" style="95" customWidth="1"/>
    <col min="14856" max="14856" width="12" style="95" customWidth="1"/>
    <col min="14857" max="14857" width="9" style="95" customWidth="1"/>
    <col min="14858" max="14858" width="11" style="95" customWidth="1"/>
    <col min="14859" max="14859" width="10" style="95" customWidth="1"/>
    <col min="14860" max="14860" width="11.85546875" style="95" customWidth="1"/>
    <col min="14861" max="14861" width="12.28515625" style="95" customWidth="1"/>
    <col min="14862" max="14862" width="14" style="95" customWidth="1"/>
    <col min="14863" max="14863" width="10.42578125" style="95" customWidth="1"/>
    <col min="14864" max="14864" width="10.7109375" style="95" bestFit="1" customWidth="1"/>
    <col min="14865" max="15103" width="9.140625" style="95"/>
    <col min="15104" max="15104" width="22.140625" style="95" customWidth="1"/>
    <col min="15105" max="15105" width="14" style="95" customWidth="1"/>
    <col min="15106" max="15106" width="11" style="95" customWidth="1"/>
    <col min="15107" max="15107" width="11.28515625" style="95" customWidth="1"/>
    <col min="15108" max="15108" width="11.7109375" style="95" customWidth="1"/>
    <col min="15109" max="15109" width="12.28515625" style="95" customWidth="1"/>
    <col min="15110" max="15110" width="12.7109375" style="95" customWidth="1"/>
    <col min="15111" max="15111" width="10.85546875" style="95" customWidth="1"/>
    <col min="15112" max="15112" width="12" style="95" customWidth="1"/>
    <col min="15113" max="15113" width="9" style="95" customWidth="1"/>
    <col min="15114" max="15114" width="11" style="95" customWidth="1"/>
    <col min="15115" max="15115" width="10" style="95" customWidth="1"/>
    <col min="15116" max="15116" width="11.85546875" style="95" customWidth="1"/>
    <col min="15117" max="15117" width="12.28515625" style="95" customWidth="1"/>
    <col min="15118" max="15118" width="14" style="95" customWidth="1"/>
    <col min="15119" max="15119" width="10.42578125" style="95" customWidth="1"/>
    <col min="15120" max="15120" width="10.7109375" style="95" bestFit="1" customWidth="1"/>
    <col min="15121" max="15359" width="9.140625" style="95"/>
    <col min="15360" max="15360" width="22.140625" style="95" customWidth="1"/>
    <col min="15361" max="15361" width="14" style="95" customWidth="1"/>
    <col min="15362" max="15362" width="11" style="95" customWidth="1"/>
    <col min="15363" max="15363" width="11.28515625" style="95" customWidth="1"/>
    <col min="15364" max="15364" width="11.7109375" style="95" customWidth="1"/>
    <col min="15365" max="15365" width="12.28515625" style="95" customWidth="1"/>
    <col min="15366" max="15366" width="12.7109375" style="95" customWidth="1"/>
    <col min="15367" max="15367" width="10.85546875" style="95" customWidth="1"/>
    <col min="15368" max="15368" width="12" style="95" customWidth="1"/>
    <col min="15369" max="15369" width="9" style="95" customWidth="1"/>
    <col min="15370" max="15370" width="11" style="95" customWidth="1"/>
    <col min="15371" max="15371" width="10" style="95" customWidth="1"/>
    <col min="15372" max="15372" width="11.85546875" style="95" customWidth="1"/>
    <col min="15373" max="15373" width="12.28515625" style="95" customWidth="1"/>
    <col min="15374" max="15374" width="14" style="95" customWidth="1"/>
    <col min="15375" max="15375" width="10.42578125" style="95" customWidth="1"/>
    <col min="15376" max="15376" width="10.7109375" style="95" bestFit="1" customWidth="1"/>
    <col min="15377" max="15615" width="9.140625" style="95"/>
    <col min="15616" max="15616" width="22.140625" style="95" customWidth="1"/>
    <col min="15617" max="15617" width="14" style="95" customWidth="1"/>
    <col min="15618" max="15618" width="11" style="95" customWidth="1"/>
    <col min="15619" max="15619" width="11.28515625" style="95" customWidth="1"/>
    <col min="15620" max="15620" width="11.7109375" style="95" customWidth="1"/>
    <col min="15621" max="15621" width="12.28515625" style="95" customWidth="1"/>
    <col min="15622" max="15622" width="12.7109375" style="95" customWidth="1"/>
    <col min="15623" max="15623" width="10.85546875" style="95" customWidth="1"/>
    <col min="15624" max="15624" width="12" style="95" customWidth="1"/>
    <col min="15625" max="15625" width="9" style="95" customWidth="1"/>
    <col min="15626" max="15626" width="11" style="95" customWidth="1"/>
    <col min="15627" max="15627" width="10" style="95" customWidth="1"/>
    <col min="15628" max="15628" width="11.85546875" style="95" customWidth="1"/>
    <col min="15629" max="15629" width="12.28515625" style="95" customWidth="1"/>
    <col min="15630" max="15630" width="14" style="95" customWidth="1"/>
    <col min="15631" max="15631" width="10.42578125" style="95" customWidth="1"/>
    <col min="15632" max="15632" width="10.7109375" style="95" bestFit="1" customWidth="1"/>
    <col min="15633" max="15871" width="9.140625" style="95"/>
    <col min="15872" max="15872" width="22.140625" style="95" customWidth="1"/>
    <col min="15873" max="15873" width="14" style="95" customWidth="1"/>
    <col min="15874" max="15874" width="11" style="95" customWidth="1"/>
    <col min="15875" max="15875" width="11.28515625" style="95" customWidth="1"/>
    <col min="15876" max="15876" width="11.7109375" style="95" customWidth="1"/>
    <col min="15877" max="15877" width="12.28515625" style="95" customWidth="1"/>
    <col min="15878" max="15878" width="12.7109375" style="95" customWidth="1"/>
    <col min="15879" max="15879" width="10.85546875" style="95" customWidth="1"/>
    <col min="15880" max="15880" width="12" style="95" customWidth="1"/>
    <col min="15881" max="15881" width="9" style="95" customWidth="1"/>
    <col min="15882" max="15882" width="11" style="95" customWidth="1"/>
    <col min="15883" max="15883" width="10" style="95" customWidth="1"/>
    <col min="15884" max="15884" width="11.85546875" style="95" customWidth="1"/>
    <col min="15885" max="15885" width="12.28515625" style="95" customWidth="1"/>
    <col min="15886" max="15886" width="14" style="95" customWidth="1"/>
    <col min="15887" max="15887" width="10.42578125" style="95" customWidth="1"/>
    <col min="15888" max="15888" width="10.7109375" style="95" bestFit="1" customWidth="1"/>
    <col min="15889" max="16127" width="9.140625" style="95"/>
    <col min="16128" max="16128" width="22.140625" style="95" customWidth="1"/>
    <col min="16129" max="16129" width="14" style="95" customWidth="1"/>
    <col min="16130" max="16130" width="11" style="95" customWidth="1"/>
    <col min="16131" max="16131" width="11.28515625" style="95" customWidth="1"/>
    <col min="16132" max="16132" width="11.7109375" style="95" customWidth="1"/>
    <col min="16133" max="16133" width="12.28515625" style="95" customWidth="1"/>
    <col min="16134" max="16134" width="12.7109375" style="95" customWidth="1"/>
    <col min="16135" max="16135" width="10.85546875" style="95" customWidth="1"/>
    <col min="16136" max="16136" width="12" style="95" customWidth="1"/>
    <col min="16137" max="16137" width="9" style="95" customWidth="1"/>
    <col min="16138" max="16138" width="11" style="95" customWidth="1"/>
    <col min="16139" max="16139" width="10" style="95" customWidth="1"/>
    <col min="16140" max="16140" width="11.85546875" style="95" customWidth="1"/>
    <col min="16141" max="16141" width="12.28515625" style="95" customWidth="1"/>
    <col min="16142" max="16142" width="14" style="95" customWidth="1"/>
    <col min="16143" max="16143" width="10.42578125" style="95" customWidth="1"/>
    <col min="16144" max="16144" width="10.7109375" style="95" bestFit="1" customWidth="1"/>
    <col min="16145" max="16383" width="9.140625" style="95"/>
    <col min="16384" max="16384" width="9.140625" style="95" customWidth="1"/>
  </cols>
  <sheetData>
    <row r="1" spans="1:252" ht="13.5" thickBot="1" x14ac:dyDescent="0.25">
      <c r="A1" s="95" t="s">
        <v>208</v>
      </c>
    </row>
    <row r="2" spans="1:252" s="101" customFormat="1" ht="27.75" customHeight="1" thickBot="1" x14ac:dyDescent="0.25">
      <c r="A2" s="100" t="s">
        <v>516</v>
      </c>
      <c r="D2" s="102"/>
      <c r="E2" s="102"/>
      <c r="F2" s="102"/>
      <c r="G2" s="103">
        <f>'B divis budget'!B17</f>
        <v>41649.599999999999</v>
      </c>
      <c r="I2" s="104" t="s">
        <v>209</v>
      </c>
      <c r="N2" s="105" t="s">
        <v>12</v>
      </c>
    </row>
    <row r="3" spans="1:252" x14ac:dyDescent="0.2">
      <c r="A3" s="106"/>
      <c r="G3" s="107"/>
      <c r="H3" s="108"/>
      <c r="J3" s="109"/>
      <c r="K3" s="109"/>
      <c r="L3" s="109"/>
    </row>
    <row r="4" spans="1:252" x14ac:dyDescent="0.2">
      <c r="A4" s="106"/>
      <c r="G4" s="107"/>
      <c r="H4" s="108"/>
      <c r="J4" s="109"/>
      <c r="K4" s="109"/>
      <c r="L4" s="109"/>
    </row>
    <row r="5" spans="1:252" x14ac:dyDescent="0.2">
      <c r="A5" s="160" t="s">
        <v>210</v>
      </c>
      <c r="G5" s="107">
        <v>2100</v>
      </c>
      <c r="H5" s="108"/>
      <c r="I5" s="111">
        <f>$G$5</f>
        <v>2100</v>
      </c>
      <c r="J5" s="109"/>
      <c r="K5" s="109"/>
      <c r="L5" s="109"/>
      <c r="N5" s="112"/>
    </row>
    <row r="6" spans="1:252" x14ac:dyDescent="0.2">
      <c r="A6" s="84"/>
      <c r="B6" s="84"/>
      <c r="C6" s="84"/>
      <c r="D6" s="84"/>
      <c r="E6" s="84"/>
      <c r="F6" s="84"/>
      <c r="G6" s="113"/>
      <c r="H6" s="84"/>
      <c r="I6" s="84"/>
      <c r="J6" s="109"/>
      <c r="K6" s="109"/>
      <c r="L6" s="109"/>
      <c r="M6" s="109"/>
      <c r="N6" s="11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84"/>
      <c r="GZ6" s="84"/>
      <c r="HA6" s="84"/>
      <c r="HB6" s="84"/>
      <c r="HC6" s="84"/>
      <c r="HD6" s="84"/>
      <c r="HE6" s="84"/>
      <c r="HF6" s="84"/>
      <c r="HG6" s="84"/>
      <c r="HH6" s="84"/>
      <c r="HI6" s="84"/>
      <c r="HJ6" s="84"/>
      <c r="HK6" s="84"/>
      <c r="HL6" s="84"/>
      <c r="HM6" s="84"/>
      <c r="HN6" s="84"/>
      <c r="HO6" s="84"/>
      <c r="HP6" s="84"/>
      <c r="HQ6" s="84"/>
      <c r="HR6" s="84"/>
      <c r="HS6" s="84"/>
      <c r="HT6" s="84"/>
      <c r="HU6" s="84"/>
      <c r="HV6" s="84"/>
      <c r="HW6" s="84"/>
      <c r="HX6" s="84"/>
      <c r="HY6" s="84"/>
      <c r="HZ6" s="84"/>
      <c r="IA6" s="84"/>
      <c r="IB6" s="84"/>
      <c r="IC6" s="84"/>
      <c r="ID6" s="84"/>
      <c r="IE6" s="84"/>
      <c r="IF6" s="84"/>
      <c r="IG6" s="84"/>
      <c r="IH6" s="84"/>
      <c r="II6" s="84"/>
      <c r="IJ6" s="84"/>
      <c r="IK6" s="84"/>
      <c r="IL6" s="84"/>
      <c r="IM6" s="84"/>
      <c r="IN6" s="84"/>
      <c r="IO6" s="84"/>
      <c r="IP6" s="84"/>
      <c r="IQ6" s="84"/>
      <c r="IR6" s="84"/>
    </row>
    <row r="7" spans="1:252" x14ac:dyDescent="0.2">
      <c r="A7" s="160" t="s">
        <v>211</v>
      </c>
      <c r="B7" s="95" t="s">
        <v>12</v>
      </c>
      <c r="C7" s="115">
        <f>istituto!H23</f>
        <v>207</v>
      </c>
      <c r="D7" s="96">
        <f>+C7*D108</f>
        <v>3622.5</v>
      </c>
      <c r="G7" s="107">
        <f>+D7</f>
        <v>3622.5</v>
      </c>
      <c r="I7" s="111">
        <f>SUM(G7:G8)</f>
        <v>5547.5</v>
      </c>
      <c r="J7" s="109"/>
      <c r="K7" s="109"/>
      <c r="L7" s="109"/>
      <c r="N7" s="112"/>
    </row>
    <row r="8" spans="1:252" x14ac:dyDescent="0.2">
      <c r="A8" s="116" t="s">
        <v>212</v>
      </c>
      <c r="C8" s="115">
        <f>istituto!I23</f>
        <v>110</v>
      </c>
      <c r="D8" s="96">
        <f>+C8*D108</f>
        <v>1925</v>
      </c>
      <c r="G8" s="107">
        <f>+D8</f>
        <v>1925</v>
      </c>
      <c r="J8" s="109"/>
      <c r="K8" s="109"/>
      <c r="L8" s="109"/>
    </row>
    <row r="9" spans="1:252" x14ac:dyDescent="0.2">
      <c r="A9" s="116"/>
      <c r="D9" s="95"/>
      <c r="E9" s="95"/>
      <c r="G9" s="113"/>
      <c r="J9" s="109"/>
      <c r="K9" s="109"/>
      <c r="L9" s="109"/>
    </row>
    <row r="10" spans="1:252" x14ac:dyDescent="0.2">
      <c r="A10" s="160" t="s">
        <v>213</v>
      </c>
      <c r="G10" s="107"/>
      <c r="I10" s="111">
        <f>$G$19</f>
        <v>6475</v>
      </c>
      <c r="J10" s="109"/>
      <c r="K10" s="109"/>
      <c r="L10" s="109"/>
      <c r="N10" s="112"/>
    </row>
    <row r="11" spans="1:252" x14ac:dyDescent="0.2">
      <c r="A11" s="117" t="s">
        <v>12</v>
      </c>
      <c r="D11" s="118"/>
      <c r="E11" s="118" t="s">
        <v>214</v>
      </c>
      <c r="F11" s="95"/>
      <c r="G11" s="107"/>
      <c r="H11" s="97"/>
      <c r="J11" s="109"/>
      <c r="K11" s="109"/>
      <c r="L11" s="109"/>
    </row>
    <row r="12" spans="1:252" x14ac:dyDescent="0.2">
      <c r="B12" s="95" t="s">
        <v>215</v>
      </c>
      <c r="C12" s="97">
        <f t="shared" ref="C12:C17" si="0">+E12*$D$108</f>
        <v>262.5</v>
      </c>
      <c r="D12" s="95"/>
      <c r="E12" s="95">
        <v>15</v>
      </c>
      <c r="G12" s="119"/>
      <c r="J12" s="109"/>
      <c r="K12" s="120"/>
      <c r="L12" s="120"/>
      <c r="M12" s="121"/>
    </row>
    <row r="13" spans="1:252" x14ac:dyDescent="0.2">
      <c r="B13" s="95" t="s">
        <v>216</v>
      </c>
      <c r="C13" s="97">
        <f t="shared" si="0"/>
        <v>1662.5</v>
      </c>
      <c r="D13" s="95"/>
      <c r="E13" s="95">
        <v>95</v>
      </c>
      <c r="G13" s="119"/>
      <c r="J13" s="109"/>
      <c r="K13" s="120"/>
      <c r="L13" s="120"/>
    </row>
    <row r="14" spans="1:252" x14ac:dyDescent="0.2">
      <c r="B14" s="95" t="s">
        <v>217</v>
      </c>
      <c r="C14" s="97">
        <f t="shared" si="0"/>
        <v>875</v>
      </c>
      <c r="D14" s="95"/>
      <c r="E14" s="95">
        <v>50</v>
      </c>
      <c r="G14" s="107"/>
      <c r="J14" s="161"/>
      <c r="K14" s="120"/>
      <c r="L14" s="120"/>
      <c r="M14" s="121"/>
    </row>
    <row r="15" spans="1:252" x14ac:dyDescent="0.2">
      <c r="A15" s="122" t="s">
        <v>12</v>
      </c>
      <c r="B15" s="95" t="s">
        <v>218</v>
      </c>
      <c r="C15" s="97">
        <f t="shared" si="0"/>
        <v>1925</v>
      </c>
      <c r="D15" s="95"/>
      <c r="E15" s="95">
        <v>110</v>
      </c>
      <c r="G15" s="107"/>
      <c r="J15" s="109"/>
      <c r="K15" s="120"/>
      <c r="L15" s="120"/>
    </row>
    <row r="16" spans="1:252" x14ac:dyDescent="0.2">
      <c r="B16" s="95" t="s">
        <v>219</v>
      </c>
      <c r="C16" s="97">
        <f t="shared" si="0"/>
        <v>875</v>
      </c>
      <c r="D16" s="95"/>
      <c r="E16" s="95">
        <v>50</v>
      </c>
      <c r="G16" s="107"/>
      <c r="J16" s="109"/>
      <c r="K16" s="120"/>
      <c r="L16" s="120"/>
    </row>
    <row r="17" spans="1:14" x14ac:dyDescent="0.2">
      <c r="B17" s="95" t="s">
        <v>220</v>
      </c>
      <c r="C17" s="97">
        <f t="shared" si="0"/>
        <v>875</v>
      </c>
      <c r="D17" s="95"/>
      <c r="E17" s="95">
        <v>50</v>
      </c>
      <c r="F17" s="123"/>
      <c r="G17" s="119"/>
      <c r="J17" s="109"/>
      <c r="K17" s="120"/>
      <c r="L17" s="120"/>
    </row>
    <row r="18" spans="1:14" x14ac:dyDescent="0.2">
      <c r="C18" s="97"/>
      <c r="G18" s="119"/>
      <c r="J18" s="109"/>
      <c r="K18" s="120"/>
      <c r="L18" s="120"/>
    </row>
    <row r="19" spans="1:14" x14ac:dyDescent="0.2">
      <c r="A19" s="95" t="s">
        <v>152</v>
      </c>
      <c r="D19" s="95"/>
      <c r="E19" s="95"/>
      <c r="F19" s="95"/>
      <c r="G19" s="107">
        <f>SUM(C12:C17)</f>
        <v>6475</v>
      </c>
      <c r="J19" s="109"/>
      <c r="K19" s="109"/>
      <c r="L19" s="109"/>
    </row>
    <row r="20" spans="1:14" x14ac:dyDescent="0.2">
      <c r="D20" s="95"/>
      <c r="E20" s="95"/>
      <c r="F20" s="95"/>
      <c r="G20" s="107"/>
      <c r="J20" s="109"/>
      <c r="K20" s="109"/>
      <c r="L20" s="109"/>
    </row>
    <row r="21" spans="1:14" x14ac:dyDescent="0.2">
      <c r="A21" s="117"/>
      <c r="D21" s="125"/>
      <c r="E21" s="125"/>
      <c r="F21" s="125"/>
      <c r="G21" s="107"/>
      <c r="J21" s="109"/>
      <c r="K21" s="109"/>
      <c r="L21" s="109"/>
      <c r="M21" s="97"/>
    </row>
    <row r="22" spans="1:14" x14ac:dyDescent="0.2">
      <c r="A22" s="117"/>
      <c r="D22" s="125"/>
      <c r="E22" s="125"/>
      <c r="F22" s="125"/>
      <c r="G22" s="107"/>
      <c r="J22" s="109"/>
      <c r="K22" s="109"/>
      <c r="L22" s="109"/>
    </row>
    <row r="23" spans="1:14" x14ac:dyDescent="0.2">
      <c r="A23" s="117"/>
      <c r="D23" s="125"/>
      <c r="E23" s="125"/>
      <c r="F23" s="125"/>
      <c r="G23" s="107"/>
      <c r="J23" s="109"/>
      <c r="K23" s="109"/>
      <c r="L23" s="109"/>
    </row>
    <row r="24" spans="1:14" s="128" customFormat="1" x14ac:dyDescent="0.2">
      <c r="A24" s="160" t="s">
        <v>233</v>
      </c>
      <c r="B24" s="95"/>
      <c r="C24" s="126"/>
      <c r="D24" s="127"/>
      <c r="E24" s="127"/>
      <c r="F24" s="127"/>
      <c r="G24" s="107"/>
      <c r="I24" s="111">
        <f>+D30+F30</f>
        <v>6422.5</v>
      </c>
      <c r="J24" s="109"/>
      <c r="K24" s="109"/>
      <c r="L24" s="109"/>
      <c r="M24" s="129"/>
      <c r="N24" s="130"/>
    </row>
    <row r="25" spans="1:14" x14ac:dyDescent="0.2">
      <c r="A25" s="159" t="s">
        <v>189</v>
      </c>
      <c r="C25" s="131">
        <f>infanzia!G12</f>
        <v>51</v>
      </c>
      <c r="D25" s="132">
        <f>+C25*$D$108</f>
        <v>892.5</v>
      </c>
      <c r="E25" s="133"/>
      <c r="F25" s="133"/>
      <c r="G25" s="119"/>
      <c r="J25" s="109"/>
      <c r="K25" s="109"/>
      <c r="L25" s="109"/>
    </row>
    <row r="26" spans="1:14" x14ac:dyDescent="0.2">
      <c r="A26" s="159" t="s">
        <v>234</v>
      </c>
      <c r="C26" s="131">
        <f>'prim Bern'!E11</f>
        <v>40</v>
      </c>
      <c r="D26" s="132">
        <f>+C26*$D108</f>
        <v>700</v>
      </c>
      <c r="E26" s="133"/>
      <c r="F26" s="133"/>
      <c r="G26" s="107"/>
      <c r="J26" s="109"/>
      <c r="K26" s="109"/>
      <c r="L26" s="109"/>
    </row>
    <row r="27" spans="1:14" x14ac:dyDescent="0.2">
      <c r="A27" s="159" t="s">
        <v>153</v>
      </c>
      <c r="C27" s="131">
        <f>'prim Cugg'!E28</f>
        <v>175</v>
      </c>
      <c r="D27" s="132">
        <f>+C27*D108</f>
        <v>3062.5</v>
      </c>
      <c r="E27" s="133"/>
      <c r="F27" s="133"/>
      <c r="G27" s="107"/>
      <c r="J27" s="109"/>
      <c r="K27" s="109"/>
      <c r="L27" s="109"/>
    </row>
    <row r="28" spans="1:14" x14ac:dyDescent="0.2">
      <c r="A28" s="159" t="s">
        <v>235</v>
      </c>
      <c r="C28" s="131">
        <f>secondaria!H31</f>
        <v>101</v>
      </c>
      <c r="D28" s="132">
        <f>+C28*D108</f>
        <v>1767.5</v>
      </c>
      <c r="E28" s="133"/>
      <c r="F28" s="133"/>
      <c r="G28" s="119"/>
      <c r="J28" s="109"/>
      <c r="K28" s="109"/>
      <c r="L28" s="109"/>
    </row>
    <row r="29" spans="1:14" x14ac:dyDescent="0.2">
      <c r="A29" s="117"/>
      <c r="C29" s="134"/>
      <c r="D29" s="132"/>
      <c r="E29" s="134"/>
      <c r="F29" s="133"/>
      <c r="G29" s="119"/>
      <c r="J29" s="109"/>
      <c r="K29" s="109"/>
      <c r="L29" s="109"/>
    </row>
    <row r="30" spans="1:14" x14ac:dyDescent="0.2">
      <c r="A30" s="110" t="s">
        <v>152</v>
      </c>
      <c r="C30" s="134">
        <f>SUM(C25:C28)</f>
        <v>367</v>
      </c>
      <c r="D30" s="132">
        <f>C30*D108</f>
        <v>6422.5</v>
      </c>
      <c r="E30" s="134"/>
      <c r="F30" s="133"/>
      <c r="G30" s="135">
        <f>D30+F30</f>
        <v>6422.5</v>
      </c>
      <c r="J30" s="109"/>
      <c r="K30" s="109"/>
      <c r="L30" s="109"/>
    </row>
    <row r="31" spans="1:14" x14ac:dyDescent="0.2">
      <c r="A31" s="110"/>
      <c r="C31" s="134"/>
      <c r="D31" s="132"/>
      <c r="E31" s="134"/>
      <c r="F31" s="133"/>
      <c r="G31" s="135"/>
      <c r="J31" s="109"/>
      <c r="K31" s="109"/>
      <c r="L31" s="109"/>
    </row>
    <row r="32" spans="1:14" x14ac:dyDescent="0.2">
      <c r="A32" s="160" t="s">
        <v>236</v>
      </c>
      <c r="D32" s="133"/>
      <c r="E32" s="95"/>
      <c r="F32" s="133"/>
      <c r="G32" s="107"/>
      <c r="I32" s="136">
        <f>+D35+F35</f>
        <v>525</v>
      </c>
      <c r="J32" s="109"/>
      <c r="K32" s="109"/>
      <c r="L32" s="109"/>
    </row>
    <row r="33" spans="1:16" x14ac:dyDescent="0.2">
      <c r="A33" s="159" t="s">
        <v>442</v>
      </c>
      <c r="B33" s="95" t="s">
        <v>12</v>
      </c>
      <c r="C33" s="95">
        <v>15</v>
      </c>
      <c r="D33" s="133">
        <f>+C33*D108</f>
        <v>262.5</v>
      </c>
      <c r="E33" s="95"/>
      <c r="F33" s="133"/>
      <c r="G33" s="107"/>
      <c r="J33" s="109"/>
      <c r="K33" s="109"/>
      <c r="L33" s="109"/>
    </row>
    <row r="34" spans="1:16" x14ac:dyDescent="0.2">
      <c r="A34" s="159" t="s">
        <v>441</v>
      </c>
      <c r="B34" s="95" t="s">
        <v>12</v>
      </c>
      <c r="C34" s="95">
        <v>15</v>
      </c>
      <c r="D34" s="133">
        <f>+C34*D108</f>
        <v>262.5</v>
      </c>
      <c r="E34" s="95"/>
      <c r="F34" s="133"/>
      <c r="G34" s="107"/>
      <c r="J34" s="109"/>
      <c r="K34" s="109"/>
      <c r="L34" s="109"/>
    </row>
    <row r="35" spans="1:16" x14ac:dyDescent="0.2">
      <c r="A35" s="110" t="s">
        <v>152</v>
      </c>
      <c r="C35" s="137">
        <f>SUM(C33:C34)</f>
        <v>30</v>
      </c>
      <c r="D35" s="138">
        <f>C35*D108</f>
        <v>525</v>
      </c>
      <c r="E35" s="137"/>
      <c r="F35" s="84"/>
      <c r="G35" s="107">
        <f>SUM(D35,F35)</f>
        <v>525</v>
      </c>
      <c r="J35" s="109"/>
      <c r="K35" s="109"/>
      <c r="L35" s="109"/>
    </row>
    <row r="36" spans="1:16" x14ac:dyDescent="0.2">
      <c r="A36" s="110"/>
      <c r="C36" s="137"/>
      <c r="G36" s="107"/>
      <c r="J36" s="109"/>
      <c r="K36" s="109"/>
      <c r="L36" s="109"/>
    </row>
    <row r="37" spans="1:16" x14ac:dyDescent="0.2">
      <c r="A37" s="110" t="s">
        <v>237</v>
      </c>
      <c r="C37" s="95" t="s">
        <v>238</v>
      </c>
      <c r="E37" s="96" t="s">
        <v>239</v>
      </c>
      <c r="G37" s="107"/>
      <c r="I37" s="111"/>
      <c r="J37" s="319">
        <f>SUM(I38:I45)</f>
        <v>9292.5</v>
      </c>
      <c r="K37" s="109"/>
      <c r="L37" s="109"/>
      <c r="N37" s="124"/>
    </row>
    <row r="38" spans="1:16" x14ac:dyDescent="0.2">
      <c r="A38" s="110" t="s">
        <v>240</v>
      </c>
      <c r="B38" s="106" t="s">
        <v>30</v>
      </c>
      <c r="C38" s="148">
        <f>'Infanzia Pro'!H6+'Infanzia Pro'!H26</f>
        <v>16</v>
      </c>
      <c r="D38" s="139">
        <f>'Infanzia Pro'!I6+'Infanzia Pro'!I26</f>
        <v>280</v>
      </c>
      <c r="E38" s="340">
        <f>'Infanzia Pro'!K6+'Infanzia Pro'!K26</f>
        <v>0</v>
      </c>
      <c r="F38" s="139">
        <f>'Infanzia Pro'!L6+'Infanzia Pro'!L26</f>
        <v>0</v>
      </c>
      <c r="G38" s="107">
        <f>+D38+F38</f>
        <v>280</v>
      </c>
      <c r="I38" s="319">
        <f>G38</f>
        <v>280</v>
      </c>
      <c r="J38" s="109"/>
      <c r="K38" s="109"/>
      <c r="L38" s="109"/>
      <c r="M38" s="97"/>
      <c r="O38" s="140"/>
    </row>
    <row r="39" spans="1:16" x14ac:dyDescent="0.2">
      <c r="D39" s="97"/>
      <c r="E39" s="117"/>
      <c r="F39" s="97"/>
      <c r="G39" s="107"/>
      <c r="I39" s="108"/>
      <c r="J39" s="109"/>
      <c r="K39" s="109"/>
      <c r="L39" s="109"/>
    </row>
    <row r="40" spans="1:16" x14ac:dyDescent="0.2">
      <c r="B40" s="106" t="s">
        <v>31</v>
      </c>
      <c r="D40" s="141"/>
      <c r="E40" s="117"/>
      <c r="F40" s="141"/>
      <c r="G40" s="107"/>
      <c r="H40" s="97"/>
      <c r="I40" s="320">
        <f>+G41+G42</f>
        <v>2135</v>
      </c>
      <c r="J40" s="109"/>
      <c r="K40" s="109"/>
      <c r="L40" s="109"/>
      <c r="M40" s="97"/>
      <c r="O40" s="140"/>
    </row>
    <row r="41" spans="1:16" x14ac:dyDescent="0.2">
      <c r="A41" s="116" t="s">
        <v>241</v>
      </c>
      <c r="B41" s="95" t="s">
        <v>242</v>
      </c>
      <c r="C41" s="148">
        <f>'primaria Pro'!S17</f>
        <v>58</v>
      </c>
      <c r="D41" s="142">
        <f>'primaria Pro'!T17</f>
        <v>1015</v>
      </c>
      <c r="E41" s="143">
        <f>'primaria Pro'!W17</f>
        <v>2</v>
      </c>
      <c r="F41" s="144">
        <f>'primaria Pro'!X17</f>
        <v>70</v>
      </c>
      <c r="G41" s="107">
        <f>D41+F41</f>
        <v>1085</v>
      </c>
      <c r="H41" s="145"/>
      <c r="I41" s="146"/>
      <c r="J41" s="109"/>
      <c r="K41" s="109"/>
      <c r="L41" s="109"/>
    </row>
    <row r="42" spans="1:16" x14ac:dyDescent="0.2">
      <c r="A42" s="116" t="s">
        <v>243</v>
      </c>
      <c r="B42" s="95" t="s">
        <v>244</v>
      </c>
      <c r="C42" s="147">
        <f>'primaria Pro'!S28</f>
        <v>60</v>
      </c>
      <c r="D42" s="144">
        <f>'primaria Pro'!T28</f>
        <v>1050</v>
      </c>
      <c r="E42" s="148">
        <f>'primaria Pro'!W28</f>
        <v>0</v>
      </c>
      <c r="F42" s="144">
        <f>'primaria Pro'!X28</f>
        <v>0</v>
      </c>
      <c r="G42" s="107">
        <f>D42+F42</f>
        <v>1050</v>
      </c>
      <c r="H42" s="98"/>
      <c r="I42" s="145"/>
      <c r="J42" s="109"/>
      <c r="K42" s="109"/>
      <c r="L42" s="109"/>
    </row>
    <row r="43" spans="1:16" x14ac:dyDescent="0.2">
      <c r="A43" s="116"/>
      <c r="D43" s="145"/>
      <c r="E43" s="95"/>
      <c r="F43" s="108"/>
      <c r="G43" s="149"/>
      <c r="J43" s="109"/>
      <c r="K43" s="109"/>
      <c r="L43" s="109"/>
    </row>
    <row r="44" spans="1:16" x14ac:dyDescent="0.2">
      <c r="A44" s="116"/>
      <c r="D44" s="97"/>
      <c r="E44" s="117"/>
      <c r="F44" s="150"/>
      <c r="G44" s="107"/>
      <c r="I44" s="145"/>
      <c r="J44" s="109"/>
      <c r="K44" s="109"/>
      <c r="L44" s="109"/>
    </row>
    <row r="45" spans="1:16" x14ac:dyDescent="0.2">
      <c r="A45" s="116"/>
      <c r="B45" s="106" t="s">
        <v>32</v>
      </c>
      <c r="D45" s="97"/>
      <c r="E45" s="117"/>
      <c r="F45" s="150"/>
      <c r="G45" s="107"/>
      <c r="H45" s="97"/>
      <c r="I45" s="320">
        <f>+G46+G47</f>
        <v>6877.5</v>
      </c>
      <c r="J45" s="109"/>
      <c r="K45" s="109"/>
      <c r="L45" s="109"/>
    </row>
    <row r="46" spans="1:16" x14ac:dyDescent="0.2">
      <c r="A46" s="116" t="s">
        <v>245</v>
      </c>
      <c r="B46" s="95" t="s">
        <v>242</v>
      </c>
      <c r="C46" s="148">
        <f>'secondaria Pro'!U28</f>
        <v>63</v>
      </c>
      <c r="D46" s="144">
        <f>'secondaria Pro'!V28</f>
        <v>1102.5</v>
      </c>
      <c r="E46" s="341">
        <f>'secondaria Pro'!AE28</f>
        <v>100</v>
      </c>
      <c r="F46" s="144">
        <f>'secondaria Pro'!AF28</f>
        <v>3500</v>
      </c>
      <c r="G46" s="107">
        <f>+D46+F46</f>
        <v>4602.5</v>
      </c>
      <c r="J46" s="109"/>
      <c r="K46" s="109"/>
      <c r="L46" s="109"/>
      <c r="M46" s="97"/>
      <c r="O46" s="140"/>
      <c r="P46" s="97"/>
    </row>
    <row r="47" spans="1:16" x14ac:dyDescent="0.2">
      <c r="A47" s="116" t="s">
        <v>246</v>
      </c>
      <c r="B47" s="95" t="s">
        <v>244</v>
      </c>
      <c r="C47" s="148">
        <f>'secondaria Pro'!U42</f>
        <v>74</v>
      </c>
      <c r="D47" s="144">
        <f>'secondaria Pro'!V42</f>
        <v>1295</v>
      </c>
      <c r="E47" s="341">
        <f>'secondaria Pro'!AE42</f>
        <v>28</v>
      </c>
      <c r="F47" s="144">
        <f>'secondaria Pro'!AF42</f>
        <v>980</v>
      </c>
      <c r="G47" s="107">
        <f>SUM(D47+F47)</f>
        <v>2275</v>
      </c>
      <c r="J47" s="109"/>
      <c r="K47" s="109"/>
      <c r="L47" s="109"/>
      <c r="M47" s="97"/>
      <c r="O47" s="140"/>
    </row>
    <row r="48" spans="1:16" x14ac:dyDescent="0.2">
      <c r="G48" s="107"/>
    </row>
    <row r="49" spans="1:16" x14ac:dyDescent="0.2">
      <c r="A49" s="116" t="s">
        <v>439</v>
      </c>
      <c r="B49" s="106" t="s">
        <v>440</v>
      </c>
      <c r="C49" s="148">
        <f>'Istituto Progetti'!F5</f>
        <v>16</v>
      </c>
      <c r="D49" s="144">
        <f>'Istituto Progetti'!G5</f>
        <v>280</v>
      </c>
      <c r="E49" s="341"/>
      <c r="F49" s="550"/>
      <c r="G49" s="107">
        <f>D49</f>
        <v>280</v>
      </c>
      <c r="I49" s="320">
        <f>G49</f>
        <v>280</v>
      </c>
      <c r="J49" s="109"/>
      <c r="K49" s="109"/>
      <c r="L49" s="109"/>
      <c r="M49" s="97"/>
      <c r="O49" s="140"/>
    </row>
    <row r="50" spans="1:16" x14ac:dyDescent="0.2">
      <c r="G50" s="107"/>
      <c r="J50" s="109"/>
      <c r="K50" s="109"/>
      <c r="L50" s="109"/>
      <c r="P50" s="151"/>
    </row>
    <row r="51" spans="1:16" x14ac:dyDescent="0.2">
      <c r="B51" s="106" t="s">
        <v>247</v>
      </c>
      <c r="C51" s="117">
        <f>SUM(C38:C47)</f>
        <v>271</v>
      </c>
      <c r="E51" s="117">
        <f>SUM(E38:E47)</f>
        <v>130</v>
      </c>
      <c r="G51" s="107"/>
      <c r="J51" s="109"/>
      <c r="K51" s="109"/>
      <c r="L51" s="109"/>
    </row>
    <row r="52" spans="1:16" s="628" customFormat="1" x14ac:dyDescent="0.2">
      <c r="D52" s="629"/>
      <c r="E52" s="630"/>
      <c r="F52" s="629"/>
      <c r="G52" s="631"/>
      <c r="J52" s="632"/>
      <c r="K52" s="632"/>
      <c r="L52" s="632"/>
      <c r="M52" s="633"/>
      <c r="N52" s="634"/>
    </row>
    <row r="53" spans="1:16" x14ac:dyDescent="0.2">
      <c r="B53" s="106"/>
      <c r="C53" s="117"/>
      <c r="E53" s="117"/>
      <c r="G53" s="107"/>
      <c r="J53" s="109"/>
      <c r="K53" s="109"/>
      <c r="L53" s="109"/>
    </row>
    <row r="54" spans="1:16" ht="68.25" customHeight="1" x14ac:dyDescent="0.2">
      <c r="A54" s="307" t="s">
        <v>504</v>
      </c>
      <c r="G54" s="107">
        <v>3000</v>
      </c>
      <c r="I54" s="111">
        <v>3000</v>
      </c>
      <c r="J54" s="109"/>
      <c r="K54" s="109"/>
      <c r="L54" s="109"/>
    </row>
    <row r="55" spans="1:16" x14ac:dyDescent="0.2">
      <c r="A55" s="110" t="s">
        <v>249</v>
      </c>
      <c r="B55" s="117" t="s">
        <v>12</v>
      </c>
      <c r="G55" s="107"/>
      <c r="J55" s="109"/>
      <c r="K55" s="109"/>
      <c r="L55" s="109"/>
    </row>
    <row r="56" spans="1:16" ht="38.25" x14ac:dyDescent="0.2">
      <c r="A56" s="307" t="s">
        <v>505</v>
      </c>
      <c r="B56" s="117"/>
      <c r="G56" s="107">
        <v>1400</v>
      </c>
      <c r="I56" s="111">
        <f>G56</f>
        <v>1400</v>
      </c>
      <c r="J56" s="109"/>
      <c r="K56" s="109"/>
      <c r="L56" s="109"/>
    </row>
    <row r="57" spans="1:16" ht="81.75" customHeight="1" x14ac:dyDescent="0.2">
      <c r="A57" s="307" t="s">
        <v>507</v>
      </c>
      <c r="B57" s="117"/>
      <c r="G57" s="107">
        <v>1400</v>
      </c>
      <c r="I57" s="111">
        <f>G57</f>
        <v>1400</v>
      </c>
      <c r="J57" s="109"/>
      <c r="K57" s="109"/>
      <c r="L57" s="109"/>
    </row>
    <row r="58" spans="1:16" ht="76.5" x14ac:dyDescent="0.2">
      <c r="A58" s="307" t="s">
        <v>250</v>
      </c>
      <c r="B58" s="117"/>
      <c r="F58" s="95"/>
      <c r="G58" s="107">
        <v>0</v>
      </c>
      <c r="H58" s="321">
        <f>G104</f>
        <v>464.59999999999854</v>
      </c>
      <c r="I58" s="111">
        <f>G58</f>
        <v>0</v>
      </c>
      <c r="J58" s="109"/>
      <c r="K58" s="109"/>
      <c r="L58" s="109"/>
    </row>
    <row r="59" spans="1:16" x14ac:dyDescent="0.2">
      <c r="B59" s="117"/>
      <c r="G59" s="107"/>
      <c r="I59" s="111"/>
      <c r="J59" s="109"/>
      <c r="K59" s="109"/>
      <c r="L59" s="109"/>
    </row>
    <row r="60" spans="1:16" x14ac:dyDescent="0.2">
      <c r="A60" s="160"/>
      <c r="B60" s="117"/>
      <c r="G60" s="107"/>
      <c r="I60" s="111"/>
      <c r="J60" s="109"/>
      <c r="K60" s="109"/>
      <c r="L60" s="109"/>
    </row>
    <row r="61" spans="1:16" x14ac:dyDescent="0.2">
      <c r="G61" s="107"/>
      <c r="I61" s="111"/>
      <c r="J61" s="109"/>
      <c r="K61" s="109"/>
      <c r="L61" s="109"/>
    </row>
    <row r="62" spans="1:16" x14ac:dyDescent="0.2">
      <c r="A62" s="160"/>
      <c r="B62" s="117"/>
      <c r="G62" s="107"/>
      <c r="I62" s="111"/>
      <c r="J62" s="109"/>
      <c r="K62" s="109"/>
      <c r="L62" s="109"/>
    </row>
    <row r="63" spans="1:16" x14ac:dyDescent="0.2">
      <c r="A63" s="160" t="s">
        <v>221</v>
      </c>
      <c r="B63" s="95" t="s">
        <v>222</v>
      </c>
      <c r="C63" s="95" t="s">
        <v>223</v>
      </c>
      <c r="D63" s="95"/>
      <c r="E63" s="95"/>
      <c r="F63" s="95"/>
      <c r="G63" s="107"/>
      <c r="I63" s="111">
        <f>SUM(G64:G73)</f>
        <v>1960</v>
      </c>
      <c r="J63" s="109"/>
      <c r="K63" s="109"/>
      <c r="L63" s="109"/>
    </row>
    <row r="64" spans="1:16" x14ac:dyDescent="0.2">
      <c r="A64" s="159" t="s">
        <v>224</v>
      </c>
      <c r="B64" s="95">
        <v>14</v>
      </c>
      <c r="C64" s="95">
        <v>8</v>
      </c>
      <c r="D64" s="95"/>
      <c r="E64" s="95">
        <f>+B64*C64</f>
        <v>112</v>
      </c>
      <c r="F64" s="95"/>
      <c r="G64" s="107">
        <f>+C64*B64*$D$108</f>
        <v>1960</v>
      </c>
      <c r="J64" s="109"/>
      <c r="K64" s="109"/>
      <c r="L64" s="109"/>
    </row>
    <row r="65" spans="1:14" x14ac:dyDescent="0.2">
      <c r="A65" s="159" t="s">
        <v>225</v>
      </c>
      <c r="B65" s="95">
        <v>14</v>
      </c>
      <c r="D65" s="95"/>
      <c r="E65" s="95">
        <f t="shared" ref="E65:E72" si="1">+C65*$D$108</f>
        <v>0</v>
      </c>
      <c r="F65" s="95"/>
      <c r="G65" s="107">
        <f>+C65*B65*$D$108</f>
        <v>0</v>
      </c>
      <c r="J65" s="109"/>
      <c r="K65" s="109"/>
      <c r="L65" s="109"/>
    </row>
    <row r="66" spans="1:14" x14ac:dyDescent="0.2">
      <c r="A66" s="159" t="s">
        <v>226</v>
      </c>
      <c r="B66" s="95">
        <v>5</v>
      </c>
      <c r="D66" s="95"/>
      <c r="E66" s="95">
        <f t="shared" si="1"/>
        <v>0</v>
      </c>
      <c r="F66" s="95"/>
      <c r="G66" s="107">
        <f>+C66*B66*$D$108</f>
        <v>0</v>
      </c>
      <c r="J66" s="109"/>
      <c r="K66" s="109"/>
      <c r="L66" s="109"/>
    </row>
    <row r="67" spans="1:14" x14ac:dyDescent="0.2">
      <c r="A67" s="159" t="s">
        <v>227</v>
      </c>
      <c r="D67" s="95"/>
      <c r="E67" s="95">
        <f t="shared" si="1"/>
        <v>0</v>
      </c>
      <c r="F67" s="95"/>
      <c r="G67" s="107">
        <f>+C67*$D$108</f>
        <v>0</v>
      </c>
      <c r="J67" s="109"/>
      <c r="K67" s="109"/>
      <c r="L67" s="109"/>
    </row>
    <row r="68" spans="1:14" x14ac:dyDescent="0.2">
      <c r="A68" s="159" t="s">
        <v>228</v>
      </c>
      <c r="D68" s="95"/>
      <c r="E68" s="95">
        <f t="shared" si="1"/>
        <v>0</v>
      </c>
      <c r="F68" s="95"/>
      <c r="G68" s="107">
        <f>+C68*$D$108</f>
        <v>0</v>
      </c>
      <c r="J68" s="109"/>
      <c r="K68" s="109"/>
      <c r="L68" s="109"/>
    </row>
    <row r="69" spans="1:14" x14ac:dyDescent="0.2">
      <c r="A69" s="159" t="s">
        <v>229</v>
      </c>
      <c r="B69" s="95">
        <v>5</v>
      </c>
      <c r="D69" s="95"/>
      <c r="E69" s="95">
        <f t="shared" si="1"/>
        <v>0</v>
      </c>
      <c r="F69" s="95"/>
      <c r="G69" s="107">
        <f>+C69*B69*$D$108</f>
        <v>0</v>
      </c>
      <c r="J69" s="109"/>
      <c r="K69" s="109"/>
      <c r="L69" s="109"/>
    </row>
    <row r="70" spans="1:14" x14ac:dyDescent="0.2">
      <c r="A70" s="159" t="s">
        <v>230</v>
      </c>
      <c r="B70" s="95">
        <v>9</v>
      </c>
      <c r="D70" s="95"/>
      <c r="E70" s="95">
        <f t="shared" si="1"/>
        <v>0</v>
      </c>
      <c r="F70" s="95"/>
      <c r="G70" s="107">
        <f>+C70*$D$108</f>
        <v>0</v>
      </c>
      <c r="J70" s="109"/>
      <c r="K70" s="109"/>
      <c r="L70" s="109"/>
    </row>
    <row r="71" spans="1:14" x14ac:dyDescent="0.2">
      <c r="A71" s="159" t="s">
        <v>231</v>
      </c>
      <c r="D71" s="95"/>
      <c r="E71" s="95">
        <f t="shared" si="1"/>
        <v>0</v>
      </c>
      <c r="F71" s="95"/>
      <c r="G71" s="107">
        <f>+C71*$D$108</f>
        <v>0</v>
      </c>
      <c r="J71" s="109"/>
      <c r="K71" s="109"/>
      <c r="L71" s="109"/>
    </row>
    <row r="72" spans="1:14" x14ac:dyDescent="0.2">
      <c r="A72" s="159" t="s">
        <v>232</v>
      </c>
      <c r="D72" s="95"/>
      <c r="E72" s="95">
        <f t="shared" si="1"/>
        <v>0</v>
      </c>
      <c r="F72" s="95"/>
      <c r="G72" s="107">
        <f>+C72*$D$108</f>
        <v>0</v>
      </c>
      <c r="J72" s="109"/>
      <c r="K72" s="109"/>
      <c r="L72" s="109"/>
    </row>
    <row r="73" spans="1:14" x14ac:dyDescent="0.2">
      <c r="A73" s="160"/>
      <c r="B73" s="117"/>
      <c r="G73" s="107"/>
      <c r="I73" s="111"/>
      <c r="J73" s="109"/>
      <c r="K73" s="109"/>
      <c r="L73" s="109"/>
    </row>
    <row r="74" spans="1:14" x14ac:dyDescent="0.2">
      <c r="A74" s="160" t="s">
        <v>525</v>
      </c>
      <c r="B74" s="117"/>
      <c r="C74" s="106">
        <f>SUM(C76:C83)</f>
        <v>80</v>
      </c>
      <c r="D74" s="96" t="s">
        <v>12</v>
      </c>
      <c r="G74" s="107">
        <f>+C74*D108</f>
        <v>1400</v>
      </c>
      <c r="I74" s="111">
        <f>G74</f>
        <v>1400</v>
      </c>
      <c r="J74" s="109"/>
      <c r="K74" s="109"/>
      <c r="L74" s="109"/>
    </row>
    <row r="75" spans="1:14" x14ac:dyDescent="0.2">
      <c r="A75" s="160"/>
      <c r="B75" s="117"/>
      <c r="G75" s="107"/>
      <c r="I75" s="111"/>
      <c r="J75" s="109"/>
      <c r="K75" s="109"/>
      <c r="L75" s="109"/>
    </row>
    <row r="76" spans="1:14" x14ac:dyDescent="0.2">
      <c r="A76" s="159" t="s">
        <v>521</v>
      </c>
      <c r="B76" s="117" t="s">
        <v>125</v>
      </c>
      <c r="C76" s="95">
        <v>10</v>
      </c>
      <c r="D76" s="96" t="s">
        <v>12</v>
      </c>
      <c r="E76" s="96" t="s">
        <v>12</v>
      </c>
      <c r="G76" s="107"/>
      <c r="I76" s="111"/>
      <c r="J76" s="109"/>
      <c r="K76" s="109"/>
      <c r="L76" s="109"/>
    </row>
    <row r="77" spans="1:14" x14ac:dyDescent="0.2">
      <c r="A77" s="159" t="s">
        <v>522</v>
      </c>
      <c r="B77" s="117" t="s">
        <v>145</v>
      </c>
      <c r="C77" s="95">
        <v>10</v>
      </c>
      <c r="G77" s="107"/>
      <c r="I77" s="111"/>
      <c r="J77" s="109"/>
      <c r="K77" s="109"/>
      <c r="L77" s="109"/>
    </row>
    <row r="78" spans="1:14" x14ac:dyDescent="0.2">
      <c r="A78" s="159" t="s">
        <v>243</v>
      </c>
      <c r="B78" s="117" t="s">
        <v>304</v>
      </c>
      <c r="C78" s="95">
        <v>10</v>
      </c>
      <c r="G78" s="107"/>
      <c r="I78" s="111"/>
      <c r="J78" s="109"/>
      <c r="K78" s="109"/>
      <c r="L78" s="109"/>
    </row>
    <row r="79" spans="1:14" x14ac:dyDescent="0.2">
      <c r="A79" s="159" t="s">
        <v>241</v>
      </c>
      <c r="B79" s="117" t="s">
        <v>519</v>
      </c>
      <c r="C79" s="95">
        <v>10</v>
      </c>
      <c r="G79" s="107"/>
      <c r="I79" s="111"/>
      <c r="J79" s="109"/>
      <c r="K79" s="109"/>
      <c r="L79" s="109"/>
    </row>
    <row r="80" spans="1:14" x14ac:dyDescent="0.2">
      <c r="A80" s="159" t="s">
        <v>241</v>
      </c>
      <c r="B80" s="96" t="s">
        <v>520</v>
      </c>
      <c r="C80" s="95">
        <v>10</v>
      </c>
      <c r="D80" s="95"/>
      <c r="E80" s="148"/>
      <c r="G80" s="107"/>
      <c r="J80" s="109"/>
      <c r="K80" s="109"/>
      <c r="L80" s="109"/>
      <c r="N80" s="112"/>
    </row>
    <row r="81" spans="1:14" x14ac:dyDescent="0.2">
      <c r="A81" s="159" t="s">
        <v>523</v>
      </c>
      <c r="B81" s="96" t="s">
        <v>526</v>
      </c>
      <c r="C81" s="95">
        <v>10</v>
      </c>
      <c r="D81" s="95"/>
      <c r="E81" s="148"/>
      <c r="G81" s="107"/>
      <c r="J81" s="109"/>
      <c r="K81" s="109"/>
      <c r="L81" s="109"/>
      <c r="N81" s="112"/>
    </row>
    <row r="82" spans="1:14" x14ac:dyDescent="0.2">
      <c r="A82" s="159" t="s">
        <v>523</v>
      </c>
      <c r="B82" s="95" t="s">
        <v>198</v>
      </c>
      <c r="C82" s="95">
        <v>10</v>
      </c>
      <c r="D82" s="95"/>
      <c r="E82" s="148"/>
      <c r="G82" s="107"/>
      <c r="J82" s="109"/>
      <c r="K82" s="109"/>
      <c r="L82" s="109"/>
      <c r="N82" s="112"/>
    </row>
    <row r="83" spans="1:14" x14ac:dyDescent="0.2">
      <c r="A83" s="159" t="s">
        <v>524</v>
      </c>
      <c r="B83" s="96" t="s">
        <v>200</v>
      </c>
      <c r="C83" s="95">
        <v>10</v>
      </c>
      <c r="D83" s="95"/>
      <c r="E83" s="148"/>
      <c r="G83" s="107"/>
      <c r="J83" s="109"/>
      <c r="K83" s="109"/>
      <c r="L83" s="109"/>
      <c r="N83" s="112"/>
    </row>
    <row r="84" spans="1:14" x14ac:dyDescent="0.2">
      <c r="A84" s="160"/>
      <c r="B84" s="96"/>
      <c r="D84" s="95"/>
      <c r="E84" s="148"/>
      <c r="G84" s="107"/>
      <c r="J84" s="109"/>
      <c r="K84" s="109"/>
      <c r="L84" s="109"/>
      <c r="N84" s="112"/>
    </row>
    <row r="85" spans="1:14" x14ac:dyDescent="0.2">
      <c r="A85" s="160" t="s">
        <v>527</v>
      </c>
      <c r="B85" s="96"/>
      <c r="C85" s="106">
        <f>SUM(C87:C97)</f>
        <v>79</v>
      </c>
      <c r="D85" s="95"/>
      <c r="E85" s="148"/>
      <c r="G85" s="107">
        <f>+C85*D108</f>
        <v>1382.5</v>
      </c>
      <c r="I85" s="111">
        <f>G85</f>
        <v>1382.5</v>
      </c>
      <c r="J85" s="109"/>
      <c r="K85" s="109"/>
      <c r="L85" s="109"/>
      <c r="N85" s="112"/>
    </row>
    <row r="86" spans="1:14" x14ac:dyDescent="0.2">
      <c r="A86" s="160"/>
      <c r="B86" s="96"/>
      <c r="D86" s="95"/>
      <c r="E86" s="148"/>
      <c r="G86" s="107"/>
      <c r="J86" s="109"/>
      <c r="K86" s="109"/>
      <c r="L86" s="109"/>
      <c r="N86" s="112"/>
    </row>
    <row r="87" spans="1:14" x14ac:dyDescent="0.2">
      <c r="A87" s="159" t="s">
        <v>521</v>
      </c>
      <c r="B87" s="96" t="s">
        <v>77</v>
      </c>
      <c r="C87" s="95">
        <v>10</v>
      </c>
      <c r="D87" s="95"/>
      <c r="E87" s="148"/>
      <c r="G87" s="107"/>
      <c r="J87" s="109"/>
      <c r="K87" s="109"/>
      <c r="L87" s="109"/>
      <c r="N87" s="112"/>
    </row>
    <row r="88" spans="1:14" x14ac:dyDescent="0.2">
      <c r="A88" s="159" t="s">
        <v>522</v>
      </c>
      <c r="B88" s="96" t="s">
        <v>125</v>
      </c>
      <c r="C88" s="95">
        <v>10</v>
      </c>
      <c r="D88" s="95"/>
      <c r="E88" s="148"/>
      <c r="G88" s="107"/>
      <c r="J88" s="109"/>
      <c r="K88" s="109"/>
      <c r="L88" s="109"/>
      <c r="N88" s="112"/>
    </row>
    <row r="89" spans="1:14" x14ac:dyDescent="0.2">
      <c r="A89" s="159" t="s">
        <v>522</v>
      </c>
      <c r="B89" s="96" t="s">
        <v>78</v>
      </c>
      <c r="C89" s="95">
        <v>5</v>
      </c>
      <c r="D89" s="95"/>
      <c r="E89" s="148"/>
      <c r="G89" s="107"/>
      <c r="J89" s="109"/>
      <c r="K89" s="109"/>
      <c r="L89" s="109"/>
      <c r="N89" s="112"/>
    </row>
    <row r="90" spans="1:14" x14ac:dyDescent="0.2">
      <c r="A90" s="159" t="s">
        <v>241</v>
      </c>
      <c r="B90" s="96" t="s">
        <v>169</v>
      </c>
      <c r="C90" s="95">
        <v>10</v>
      </c>
      <c r="D90" s="95"/>
      <c r="E90" s="148"/>
      <c r="G90" s="107"/>
      <c r="J90" s="109"/>
      <c r="K90" s="109"/>
      <c r="L90" s="109"/>
      <c r="N90" s="112"/>
    </row>
    <row r="91" spans="1:14" x14ac:dyDescent="0.2">
      <c r="A91" s="159" t="s">
        <v>241</v>
      </c>
      <c r="B91" s="96" t="s">
        <v>298</v>
      </c>
      <c r="C91" s="95">
        <v>10</v>
      </c>
      <c r="D91" s="95"/>
      <c r="E91" s="148"/>
      <c r="G91" s="107"/>
      <c r="J91" s="109"/>
      <c r="K91" s="109"/>
      <c r="L91" s="109"/>
      <c r="N91" s="112"/>
    </row>
    <row r="92" spans="1:14" x14ac:dyDescent="0.2">
      <c r="A92" s="159" t="s">
        <v>243</v>
      </c>
      <c r="B92" s="96" t="s">
        <v>528</v>
      </c>
      <c r="C92" s="95">
        <v>5</v>
      </c>
      <c r="D92" s="95"/>
      <c r="E92" s="148"/>
      <c r="G92" s="107"/>
      <c r="J92" s="109"/>
      <c r="K92" s="109"/>
      <c r="L92" s="109"/>
      <c r="N92" s="112"/>
    </row>
    <row r="93" spans="1:14" x14ac:dyDescent="0.2">
      <c r="A93" s="159" t="s">
        <v>243</v>
      </c>
      <c r="B93" s="96" t="s">
        <v>529</v>
      </c>
      <c r="C93" s="95">
        <v>5</v>
      </c>
      <c r="D93" s="95"/>
      <c r="E93" s="148"/>
      <c r="G93" s="107"/>
      <c r="J93" s="109"/>
      <c r="K93" s="109"/>
      <c r="L93" s="109"/>
      <c r="N93" s="112"/>
    </row>
    <row r="94" spans="1:14" x14ac:dyDescent="0.2">
      <c r="A94" s="159" t="s">
        <v>523</v>
      </c>
      <c r="B94" s="96" t="s">
        <v>198</v>
      </c>
      <c r="C94" s="95">
        <v>10</v>
      </c>
      <c r="D94" s="95"/>
      <c r="E94" s="148"/>
      <c r="G94" s="107"/>
      <c r="J94" s="109"/>
      <c r="K94" s="109"/>
      <c r="L94" s="109"/>
      <c r="N94" s="112"/>
    </row>
    <row r="95" spans="1:14" x14ac:dyDescent="0.2">
      <c r="A95" s="159" t="s">
        <v>523</v>
      </c>
      <c r="B95" s="96" t="s">
        <v>526</v>
      </c>
      <c r="C95" s="95">
        <v>10</v>
      </c>
      <c r="D95" s="95"/>
      <c r="E95" s="148"/>
      <c r="G95" s="107"/>
      <c r="J95" s="109"/>
      <c r="K95" s="109"/>
      <c r="L95" s="109"/>
      <c r="N95" s="112"/>
    </row>
    <row r="96" spans="1:14" x14ac:dyDescent="0.2">
      <c r="A96" s="159" t="s">
        <v>524</v>
      </c>
      <c r="B96" s="96" t="s">
        <v>200</v>
      </c>
      <c r="C96" s="95">
        <v>2</v>
      </c>
      <c r="D96" s="95"/>
      <c r="E96" s="148"/>
      <c r="G96" s="107"/>
      <c r="J96" s="109"/>
      <c r="K96" s="109"/>
      <c r="L96" s="109"/>
      <c r="N96" s="112"/>
    </row>
    <row r="97" spans="1:14" x14ac:dyDescent="0.2">
      <c r="A97" s="159" t="s">
        <v>524</v>
      </c>
      <c r="B97" s="96" t="s">
        <v>530</v>
      </c>
      <c r="C97" s="95">
        <v>2</v>
      </c>
      <c r="D97" s="95"/>
      <c r="E97" s="148"/>
      <c r="G97" s="107"/>
      <c r="J97" s="109"/>
      <c r="K97" s="109"/>
      <c r="L97" s="109"/>
      <c r="N97" s="112"/>
    </row>
    <row r="98" spans="1:14" x14ac:dyDescent="0.2">
      <c r="A98" s="160"/>
      <c r="B98" s="96"/>
      <c r="D98" s="95"/>
      <c r="E98" s="148"/>
      <c r="G98" s="107"/>
      <c r="J98" s="109"/>
      <c r="K98" s="109"/>
      <c r="L98" s="109"/>
      <c r="N98" s="112"/>
    </row>
    <row r="99" spans="1:14" x14ac:dyDescent="0.2">
      <c r="A99" s="110" t="s">
        <v>251</v>
      </c>
      <c r="B99" s="117"/>
      <c r="C99" s="507">
        <v>250</v>
      </c>
      <c r="D99" s="95"/>
      <c r="E99" s="148"/>
      <c r="G99" s="107"/>
      <c r="J99" s="109"/>
      <c r="K99" s="109"/>
      <c r="L99" s="109"/>
      <c r="N99" s="112"/>
    </row>
    <row r="100" spans="1:14" x14ac:dyDescent="0.2">
      <c r="A100" s="110" t="s">
        <v>248</v>
      </c>
      <c r="B100" s="154">
        <v>2273.12</v>
      </c>
      <c r="C100" s="117"/>
      <c r="D100" s="95"/>
      <c r="E100" s="148"/>
      <c r="G100" s="107"/>
      <c r="J100" s="109"/>
      <c r="K100" s="109"/>
      <c r="L100" s="109"/>
      <c r="N100" s="112"/>
    </row>
    <row r="101" spans="1:14" ht="18.75" customHeight="1" thickBot="1" x14ac:dyDescent="0.25">
      <c r="G101" s="107"/>
      <c r="J101" s="109"/>
      <c r="K101" s="109"/>
      <c r="L101" s="109"/>
    </row>
    <row r="102" spans="1:14" s="152" customFormat="1" ht="13.5" thickBot="1" x14ac:dyDescent="0.25">
      <c r="A102" s="152" t="s">
        <v>152</v>
      </c>
      <c r="D102" s="153"/>
      <c r="E102" s="153"/>
      <c r="F102" s="153"/>
      <c r="G102" s="103">
        <f>SUM(G3:G101)</f>
        <v>41185</v>
      </c>
      <c r="I102" s="111">
        <f>SUM(I3:I101)</f>
        <v>41185</v>
      </c>
      <c r="N102" s="105"/>
    </row>
    <row r="103" spans="1:14" x14ac:dyDescent="0.2">
      <c r="A103" s="108"/>
    </row>
    <row r="104" spans="1:14" x14ac:dyDescent="0.2">
      <c r="A104" s="110"/>
      <c r="G104" s="154">
        <f>+G2-G102</f>
        <v>464.59999999999854</v>
      </c>
      <c r="K104" s="155"/>
      <c r="M104" s="154"/>
      <c r="N104" s="112"/>
    </row>
    <row r="105" spans="1:14" x14ac:dyDescent="0.2">
      <c r="A105" s="494"/>
      <c r="G105" s="150" t="s">
        <v>12</v>
      </c>
      <c r="H105" s="156"/>
    </row>
    <row r="106" spans="1:14" x14ac:dyDescent="0.2">
      <c r="A106" s="106"/>
      <c r="G106" s="150" t="s">
        <v>12</v>
      </c>
    </row>
    <row r="107" spans="1:14" x14ac:dyDescent="0.2">
      <c r="A107" s="95" t="s">
        <v>252</v>
      </c>
      <c r="C107" s="96"/>
      <c r="D107" s="157">
        <v>35</v>
      </c>
      <c r="E107" s="108"/>
      <c r="F107" s="108"/>
      <c r="G107" s="95"/>
    </row>
    <row r="108" spans="1:14" x14ac:dyDescent="0.2">
      <c r="A108" s="95" t="s">
        <v>238</v>
      </c>
      <c r="C108" s="96"/>
      <c r="D108" s="157">
        <v>17.5</v>
      </c>
      <c r="E108" s="108"/>
      <c r="F108" s="108"/>
      <c r="G108" s="95"/>
    </row>
    <row r="109" spans="1:14" x14ac:dyDescent="0.2">
      <c r="G109" s="150" t="s">
        <v>12</v>
      </c>
    </row>
    <row r="110" spans="1:14" x14ac:dyDescent="0.2">
      <c r="A110" s="95" t="s">
        <v>12</v>
      </c>
    </row>
    <row r="112" spans="1:14" x14ac:dyDescent="0.2">
      <c r="G112" s="150" t="s">
        <v>12</v>
      </c>
    </row>
    <row r="113" spans="1:7" x14ac:dyDescent="0.2">
      <c r="A113" s="106" t="s">
        <v>12</v>
      </c>
    </row>
    <row r="115" spans="1:7" x14ac:dyDescent="0.2">
      <c r="G115" s="150" t="s">
        <v>12</v>
      </c>
    </row>
    <row r="118" spans="1:7" x14ac:dyDescent="0.2">
      <c r="A118" s="117" t="s">
        <v>12</v>
      </c>
    </row>
    <row r="120" spans="1:7" x14ac:dyDescent="0.2">
      <c r="A120" s="117"/>
    </row>
    <row r="121" spans="1:7" x14ac:dyDescent="0.2">
      <c r="A121" s="117"/>
    </row>
  </sheetData>
  <conditionalFormatting sqref="G104">
    <cfRule type="cellIs" dxfId="3" priority="5" stopIfTrue="1" operator="lessThan">
      <formula>0</formula>
    </cfRule>
    <cfRule type="cellIs" dxfId="2" priority="6" stopIfTrue="1" operator="greaterThan">
      <formula>0</formula>
    </cfRule>
  </conditionalFormatting>
  <conditionalFormatting sqref="M104">
    <cfRule type="cellIs" dxfId="1" priority="3" stopIfTrue="1" operator="lessThan">
      <formula>0</formula>
    </cfRule>
    <cfRule type="cellIs" dxfId="0" priority="4" stopIfTrue="1" operator="greaterThan">
      <formula>0</formula>
    </cfRule>
  </conditionalFormatting>
  <printOptions horizontalCentered="1" verticalCentered="1" gridLines="1"/>
  <pageMargins left="0.39370078740157483" right="0.39370078740157483" top="0" bottom="0" header="0.35433070866141736" footer="0.51181102362204722"/>
  <pageSetup paperSize="8" scale="65" orientation="portrait" r:id="rId1"/>
  <headerFooter alignWithMargins="0">
    <oddHeader>&amp;CAllegato D1 - Prospetto contabile dei docenti</oddHeader>
    <oddFooter>&amp;Cpag. &amp;P di &amp;N</oddFooter>
  </headerFooter>
  <rowBreaks count="1" manualBreakCount="1">
    <brk id="110" max="16383" man="1"/>
  </rowBreaks>
  <ignoredErrors>
    <ignoredError sqref="D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20</vt:i4>
      </vt:variant>
      <vt:variant>
        <vt:lpstr>Intervalli denominati</vt:lpstr>
      </vt:variant>
      <vt:variant>
        <vt:i4>7</vt:i4>
      </vt:variant>
    </vt:vector>
  </HeadingPairs>
  <TitlesOfParts>
    <vt:vector size="27" baseType="lpstr">
      <vt:lpstr>A Costituzione fondo</vt:lpstr>
      <vt:lpstr>D2 funz strum</vt:lpstr>
      <vt:lpstr>istituto</vt:lpstr>
      <vt:lpstr>secondaria</vt:lpstr>
      <vt:lpstr>prim Cugg</vt:lpstr>
      <vt:lpstr>prim Bern</vt:lpstr>
      <vt:lpstr>infanzia</vt:lpstr>
      <vt:lpstr>B divis budget</vt:lpstr>
      <vt:lpstr>D1  - doc</vt:lpstr>
      <vt:lpstr> DDI INNOVAZIONE</vt:lpstr>
      <vt:lpstr>Istituto Progetti</vt:lpstr>
      <vt:lpstr>Infanzia Pro</vt:lpstr>
      <vt:lpstr>primaria Pro</vt:lpstr>
      <vt:lpstr>secondaria Pro</vt:lpstr>
      <vt:lpstr>Ata valorizzazione=</vt:lpstr>
      <vt:lpstr>C1 FIS ATA</vt:lpstr>
      <vt:lpstr>C2 divis inca spec</vt:lpstr>
      <vt:lpstr>C3 Incar.specif.Assist.</vt:lpstr>
      <vt:lpstr>C4 Incar. spec Coll.Scol.</vt:lpstr>
      <vt:lpstr>proporzioni ordini scuola</vt:lpstr>
      <vt:lpstr>'C1 FIS ATA'!Area_stampa</vt:lpstr>
      <vt:lpstr>'C4 Incar. spec Coll.Scol.'!Area_stampa</vt:lpstr>
      <vt:lpstr>'D1  - doc'!Area_stampa</vt:lpstr>
      <vt:lpstr>'Infanzia Pro'!Titoli_stampa</vt:lpstr>
      <vt:lpstr>'Istituto Progetti'!Titoli_stampa</vt:lpstr>
      <vt:lpstr>'primaria Pro'!Titoli_stampa</vt:lpstr>
      <vt:lpstr>'secondaria Pro'!Titoli_stampa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Dirigente Scolastico</dc:creator>
  <cp:keywords/>
  <dc:description/>
  <cp:lastModifiedBy>Antonella</cp:lastModifiedBy>
  <cp:revision/>
  <cp:lastPrinted>2021-02-18T12:51:59Z</cp:lastPrinted>
  <dcterms:created xsi:type="dcterms:W3CDTF">2013-09-01T12:05:50Z</dcterms:created>
  <dcterms:modified xsi:type="dcterms:W3CDTF">2021-02-19T10:11:21Z</dcterms:modified>
  <cp:category/>
  <cp:contentStatus/>
</cp:coreProperties>
</file>