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570" windowHeight="11535" activeTab="2"/>
  </bookViews>
  <sheets>
    <sheet name="ANNO 2015" sheetId="2" r:id="rId1"/>
    <sheet name="pagamento iva" sheetId="3" r:id="rId2"/>
    <sheet name="indice tempestività" sheetId="4" r:id="rId3"/>
  </sheets>
  <definedNames>
    <definedName name="_xlnm.Print_Area" localSheetId="0">'ANNO 2015'!$A$1:$AC$34</definedName>
  </definedNames>
  <calcPr calcId="125725"/>
</workbook>
</file>

<file path=xl/calcChain.xml><?xml version="1.0" encoding="utf-8"?>
<calcChain xmlns="http://schemas.openxmlformats.org/spreadsheetml/2006/main">
  <c r="K42" i="4"/>
  <c r="L42"/>
  <c r="M42" s="1"/>
  <c r="I42"/>
  <c r="J42"/>
  <c r="K41"/>
  <c r="I41"/>
  <c r="J41"/>
  <c r="L41" s="1"/>
  <c r="K40"/>
  <c r="I40"/>
  <c r="J40"/>
  <c r="L40" s="1"/>
  <c r="M40" s="1"/>
  <c r="K39"/>
  <c r="I39"/>
  <c r="J39"/>
  <c r="L39" s="1"/>
  <c r="K38"/>
  <c r="I38"/>
  <c r="J38"/>
  <c r="L38" s="1"/>
  <c r="M38" s="1"/>
  <c r="K37"/>
  <c r="I37"/>
  <c r="J37"/>
  <c r="L37" s="1"/>
  <c r="K36"/>
  <c r="I36"/>
  <c r="J36"/>
  <c r="L36" s="1"/>
  <c r="M36" s="1"/>
  <c r="K35"/>
  <c r="I35"/>
  <c r="J35"/>
  <c r="L35" s="1"/>
  <c r="I34"/>
  <c r="J34"/>
  <c r="K34"/>
  <c r="K33"/>
  <c r="I33"/>
  <c r="J33"/>
  <c r="K31"/>
  <c r="I31"/>
  <c r="J31"/>
  <c r="H31"/>
  <c r="K32"/>
  <c r="I32"/>
  <c r="J32"/>
  <c r="L31" l="1"/>
  <c r="M31" s="1"/>
  <c r="M35"/>
  <c r="M37"/>
  <c r="M39"/>
  <c r="M41"/>
  <c r="L33"/>
  <c r="M33" s="1"/>
  <c r="L34"/>
  <c r="M34" s="1"/>
  <c r="L32"/>
  <c r="M32" s="1"/>
  <c r="K43"/>
  <c r="I43"/>
  <c r="J43"/>
  <c r="H43"/>
  <c r="H30"/>
  <c r="K30"/>
  <c r="I30"/>
  <c r="J30"/>
  <c r="L30" s="1"/>
  <c r="H29"/>
  <c r="K29"/>
  <c r="I29"/>
  <c r="J29"/>
  <c r="J7"/>
  <c r="J3"/>
  <c r="J10"/>
  <c r="J11"/>
  <c r="B44"/>
  <c r="H4"/>
  <c r="I27"/>
  <c r="I6" i="3"/>
  <c r="H6"/>
  <c r="J4" i="2"/>
  <c r="J5"/>
  <c r="J6"/>
  <c r="J7"/>
  <c r="J8"/>
  <c r="J9"/>
  <c r="J10"/>
  <c r="J11"/>
  <c r="J12"/>
  <c r="J13"/>
  <c r="J14"/>
  <c r="J15"/>
  <c r="J16"/>
  <c r="J17"/>
  <c r="J18"/>
  <c r="J3"/>
  <c r="I8" i="4"/>
  <c r="I16"/>
  <c r="I22"/>
  <c r="I28"/>
  <c r="I4"/>
  <c r="I5"/>
  <c r="I7"/>
  <c r="E5" i="3"/>
  <c r="F5"/>
  <c r="G5"/>
  <c r="H5"/>
  <c r="J5" s="1"/>
  <c r="I5"/>
  <c r="E6"/>
  <c r="F6"/>
  <c r="G6"/>
  <c r="E7"/>
  <c r="F7"/>
  <c r="G7"/>
  <c r="J7"/>
  <c r="E8"/>
  <c r="F8"/>
  <c r="G8"/>
  <c r="H8"/>
  <c r="I8"/>
  <c r="E9"/>
  <c r="F9"/>
  <c r="G9"/>
  <c r="H9"/>
  <c r="I9"/>
  <c r="E10"/>
  <c r="F10"/>
  <c r="G10"/>
  <c r="H10"/>
  <c r="I10"/>
  <c r="E11"/>
  <c r="F11"/>
  <c r="G11"/>
  <c r="H11"/>
  <c r="I11"/>
  <c r="J11" s="1"/>
  <c r="E12"/>
  <c r="F12"/>
  <c r="G12"/>
  <c r="H12"/>
  <c r="I12"/>
  <c r="E13"/>
  <c r="F13"/>
  <c r="G13"/>
  <c r="H13"/>
  <c r="I13"/>
  <c r="E14"/>
  <c r="F14"/>
  <c r="G14"/>
  <c r="H14"/>
  <c r="I14"/>
  <c r="J14"/>
  <c r="E15"/>
  <c r="F15"/>
  <c r="G15"/>
  <c r="H15"/>
  <c r="J15" s="1"/>
  <c r="I15"/>
  <c r="E16"/>
  <c r="F16"/>
  <c r="G16"/>
  <c r="H16"/>
  <c r="I16"/>
  <c r="E17"/>
  <c r="F17"/>
  <c r="G17"/>
  <c r="H17"/>
  <c r="I17"/>
  <c r="J17"/>
  <c r="E18"/>
  <c r="F18"/>
  <c r="G18"/>
  <c r="H18"/>
  <c r="I18"/>
  <c r="J18"/>
  <c r="E19"/>
  <c r="F19"/>
  <c r="G19"/>
  <c r="H19"/>
  <c r="J19" s="1"/>
  <c r="I19"/>
  <c r="D5"/>
  <c r="D6"/>
  <c r="D7"/>
  <c r="D8"/>
  <c r="D9"/>
  <c r="D10"/>
  <c r="D11"/>
  <c r="D12"/>
  <c r="D13"/>
  <c r="D14"/>
  <c r="D15"/>
  <c r="D16"/>
  <c r="D17"/>
  <c r="D18"/>
  <c r="D19"/>
  <c r="C12"/>
  <c r="C13"/>
  <c r="C14"/>
  <c r="C15"/>
  <c r="C16"/>
  <c r="C17"/>
  <c r="C18"/>
  <c r="C19"/>
  <c r="C5"/>
  <c r="C6"/>
  <c r="C7"/>
  <c r="C8"/>
  <c r="C9"/>
  <c r="C10"/>
  <c r="C11"/>
  <c r="B5"/>
  <c r="B6"/>
  <c r="B7"/>
  <c r="B8"/>
  <c r="B9"/>
  <c r="B10"/>
  <c r="B11"/>
  <c r="B12"/>
  <c r="B13"/>
  <c r="B14"/>
  <c r="B15"/>
  <c r="B16"/>
  <c r="B17"/>
  <c r="B18"/>
  <c r="B19"/>
  <c r="A5"/>
  <c r="A6"/>
  <c r="A7"/>
  <c r="A8"/>
  <c r="A9"/>
  <c r="A10"/>
  <c r="A11"/>
  <c r="A12"/>
  <c r="A13"/>
  <c r="A14"/>
  <c r="A15"/>
  <c r="A16"/>
  <c r="A17"/>
  <c r="A18"/>
  <c r="A19"/>
  <c r="I3" i="4"/>
  <c r="B4" i="3"/>
  <c r="I4"/>
  <c r="I20" s="1"/>
  <c r="H4"/>
  <c r="H20"/>
  <c r="G4"/>
  <c r="F4"/>
  <c r="E4"/>
  <c r="D4"/>
  <c r="C4"/>
  <c r="A4"/>
  <c r="K28" i="4"/>
  <c r="J28"/>
  <c r="H28"/>
  <c r="K27"/>
  <c r="J27"/>
  <c r="H27"/>
  <c r="K26"/>
  <c r="J26"/>
  <c r="H26"/>
  <c r="K25"/>
  <c r="J25"/>
  <c r="H25"/>
  <c r="K24"/>
  <c r="J24"/>
  <c r="H24"/>
  <c r="K23"/>
  <c r="J23"/>
  <c r="H23"/>
  <c r="K22"/>
  <c r="J22"/>
  <c r="H22"/>
  <c r="K21"/>
  <c r="J21"/>
  <c r="H21"/>
  <c r="K20"/>
  <c r="J20"/>
  <c r="H20"/>
  <c r="K19"/>
  <c r="J19"/>
  <c r="H19"/>
  <c r="K18"/>
  <c r="J18"/>
  <c r="I18"/>
  <c r="H18"/>
  <c r="K17"/>
  <c r="J17"/>
  <c r="I17"/>
  <c r="H17"/>
  <c r="K16"/>
  <c r="J16"/>
  <c r="H16"/>
  <c r="K15"/>
  <c r="J15"/>
  <c r="I15"/>
  <c r="H15"/>
  <c r="K14"/>
  <c r="J14"/>
  <c r="I14"/>
  <c r="H14"/>
  <c r="K13"/>
  <c r="J13"/>
  <c r="I13"/>
  <c r="H13"/>
  <c r="K12"/>
  <c r="J12"/>
  <c r="I12"/>
  <c r="H12"/>
  <c r="K11"/>
  <c r="I11"/>
  <c r="H11"/>
  <c r="K10"/>
  <c r="I10"/>
  <c r="H10"/>
  <c r="K9"/>
  <c r="J9"/>
  <c r="I9"/>
  <c r="H9"/>
  <c r="K8"/>
  <c r="J8"/>
  <c r="H8"/>
  <c r="K7"/>
  <c r="H7"/>
  <c r="K6"/>
  <c r="J6"/>
  <c r="I6"/>
  <c r="H6"/>
  <c r="K5"/>
  <c r="J5"/>
  <c r="H5"/>
  <c r="K4"/>
  <c r="J4"/>
  <c r="K3"/>
  <c r="H3"/>
  <c r="J19" i="2"/>
  <c r="I19" i="4"/>
  <c r="J20" i="2"/>
  <c r="I20" i="4"/>
  <c r="J21" i="2"/>
  <c r="I21" i="4"/>
  <c r="J22" i="2"/>
  <c r="J23"/>
  <c r="I23" i="4"/>
  <c r="J24" i="2"/>
  <c r="I24" i="4"/>
  <c r="J25" i="2"/>
  <c r="I25" i="4"/>
  <c r="J26" i="2"/>
  <c r="I26" i="4"/>
  <c r="J27" i="2"/>
  <c r="J28"/>
  <c r="J29"/>
  <c r="J30"/>
  <c r="J31"/>
  <c r="J32"/>
  <c r="J33"/>
  <c r="J34"/>
  <c r="J12" i="3" l="1"/>
  <c r="J10"/>
  <c r="J8"/>
  <c r="J9"/>
  <c r="L7" i="4"/>
  <c r="M7" s="1"/>
  <c r="L10"/>
  <c r="M10" s="1"/>
  <c r="L43"/>
  <c r="L3"/>
  <c r="M3" s="1"/>
  <c r="L22"/>
  <c r="M22" s="1"/>
  <c r="L24"/>
  <c r="M24" s="1"/>
  <c r="L27"/>
  <c r="M27" s="1"/>
  <c r="M30"/>
  <c r="M43"/>
  <c r="L29"/>
  <c r="M29" s="1"/>
  <c r="L23"/>
  <c r="M23" s="1"/>
  <c r="L15"/>
  <c r="M15" s="1"/>
  <c r="L11"/>
  <c r="M11" s="1"/>
  <c r="L13"/>
  <c r="M13" s="1"/>
  <c r="L14"/>
  <c r="M14" s="1"/>
  <c r="L18"/>
  <c r="M18" s="1"/>
  <c r="L20"/>
  <c r="M20" s="1"/>
  <c r="L4"/>
  <c r="M4" s="1"/>
  <c r="J16" i="3"/>
  <c r="J13"/>
  <c r="J6"/>
  <c r="I44" i="4"/>
  <c r="L17"/>
  <c r="M17" s="1"/>
  <c r="L25"/>
  <c r="M25" s="1"/>
  <c r="L5"/>
  <c r="M5" s="1"/>
  <c r="L6"/>
  <c r="M6" s="1"/>
  <c r="L28"/>
  <c r="M28" s="1"/>
  <c r="L26"/>
  <c r="M26" s="1"/>
  <c r="L19"/>
  <c r="M19" s="1"/>
  <c r="L21"/>
  <c r="M21" s="1"/>
  <c r="L16"/>
  <c r="M16" s="1"/>
  <c r="L12"/>
  <c r="M12" s="1"/>
  <c r="L9"/>
  <c r="M9" s="1"/>
  <c r="L8"/>
  <c r="M8" s="1"/>
  <c r="J4" i="3"/>
  <c r="J20" l="1"/>
  <c r="M44" i="4"/>
  <c r="K45" s="1"/>
</calcChain>
</file>

<file path=xl/sharedStrings.xml><?xml version="1.0" encoding="utf-8"?>
<sst xmlns="http://schemas.openxmlformats.org/spreadsheetml/2006/main" count="126" uniqueCount="101">
  <si>
    <t>REGISTRO UNICO DELLE FATTURE</t>
  </si>
  <si>
    <t>Codice progressivo</t>
  </si>
  <si>
    <t xml:space="preserve">data </t>
  </si>
  <si>
    <t>Numero fattura</t>
  </si>
  <si>
    <t>data fattura</t>
  </si>
  <si>
    <t>intestazione ditta- C.F. P.I.</t>
  </si>
  <si>
    <t>oggetto della fornitura</t>
  </si>
  <si>
    <t>scadenza fattura</t>
  </si>
  <si>
    <t>unità gestionale di bilancio</t>
  </si>
  <si>
    <t xml:space="preserve">CIG </t>
  </si>
  <si>
    <t>CUP</t>
  </si>
  <si>
    <t>data pagamento</t>
  </si>
  <si>
    <t>nr. Protocollo entrata</t>
  </si>
  <si>
    <t>V CIRCOLO "A. Gramsci" - Via Claudio Traina,4 - 90011 - Bagheria (Pa)  codice amministrazione: UFEFYH</t>
  </si>
  <si>
    <t>NOTE</t>
  </si>
  <si>
    <t>A SALDO</t>
  </si>
  <si>
    <t>IVA</t>
  </si>
  <si>
    <t>importo IMPONIBILE</t>
  </si>
  <si>
    <t>TOTALE FATTURA</t>
  </si>
  <si>
    <t>IVA PAGATA ANNO 2015</t>
  </si>
  <si>
    <t>RIFERIMENTO FATTURA</t>
  </si>
  <si>
    <t>NR- MANDATO IMPONIBILE</t>
  </si>
  <si>
    <t>DATA</t>
  </si>
  <si>
    <t>MANDATO IVA</t>
  </si>
  <si>
    <t>IMP.</t>
  </si>
  <si>
    <t>IVA 22%</t>
  </si>
  <si>
    <t>F24 DATA</t>
  </si>
  <si>
    <t>IVA ACCANTONATA  SPLIT PAYMENT</t>
  </si>
  <si>
    <t xml:space="preserve"> </t>
  </si>
  <si>
    <t>numero</t>
  </si>
  <si>
    <t>importo dovuto</t>
  </si>
  <si>
    <t>data scadenza</t>
  </si>
  <si>
    <t>giorni effettivi</t>
  </si>
  <si>
    <t>parametri</t>
  </si>
  <si>
    <t>Numero Fattura</t>
  </si>
  <si>
    <t xml:space="preserve"> Importo totale documento </t>
  </si>
  <si>
    <t xml:space="preserve"> Data Emissione </t>
  </si>
  <si>
    <t xml:space="preserve"> Data Scadenza </t>
  </si>
  <si>
    <t xml:space="preserve">Denominazione </t>
  </si>
  <si>
    <t>(IVA esclusa)</t>
  </si>
  <si>
    <t>(imponibile)</t>
  </si>
  <si>
    <t>TOTALI</t>
  </si>
  <si>
    <t>INDICATORE DI TEMPESTIVITA' DEI PAGAMENTI:</t>
  </si>
  <si>
    <t xml:space="preserve"> IVA </t>
  </si>
  <si>
    <t>data pagamento -IMPONIBILE</t>
  </si>
  <si>
    <t>nr. mandato imponibile</t>
  </si>
  <si>
    <t>data pagamento - IVA</t>
  </si>
  <si>
    <t>nr. mandato iva</t>
  </si>
  <si>
    <t>Data pagamento</t>
  </si>
  <si>
    <t xml:space="preserve">            TOTALE FATTURE  2015</t>
  </si>
  <si>
    <t>Poste Italiane</t>
  </si>
  <si>
    <t>Fill-up point</t>
  </si>
  <si>
    <t>PTS srl</t>
  </si>
  <si>
    <t>Etic srl</t>
  </si>
  <si>
    <t>Norsaq srl</t>
  </si>
  <si>
    <t>Office Barracca</t>
  </si>
  <si>
    <t>8/PA</t>
  </si>
  <si>
    <t>FEL000007</t>
  </si>
  <si>
    <t>4/PA</t>
  </si>
  <si>
    <t>Ferrutensile Srl</t>
  </si>
  <si>
    <t>FEL000009</t>
  </si>
  <si>
    <t>FEL000010</t>
  </si>
  <si>
    <t>10/PA</t>
  </si>
  <si>
    <t>Giodicart srl</t>
  </si>
  <si>
    <t>Infordata spa</t>
  </si>
  <si>
    <t>4/439</t>
  </si>
  <si>
    <t>Bellucci Spa</t>
  </si>
  <si>
    <t>Finilibri srl</t>
  </si>
  <si>
    <t>1/E</t>
  </si>
  <si>
    <t>Angel Mercatone srl</t>
  </si>
  <si>
    <t>2288-2289</t>
  </si>
  <si>
    <t xml:space="preserve">Ambientescuola srl </t>
  </si>
  <si>
    <t>82/18</t>
  </si>
  <si>
    <t>V3-9290</t>
  </si>
  <si>
    <t>Borgione srl</t>
  </si>
  <si>
    <t>2FE</t>
  </si>
  <si>
    <t>Officina del movimento</t>
  </si>
  <si>
    <t>La Trottola</t>
  </si>
  <si>
    <t>Diana Simona</t>
  </si>
  <si>
    <t>Pezzella Concetta</t>
  </si>
  <si>
    <t>8/a</t>
  </si>
  <si>
    <t>Bianchi srl</t>
  </si>
  <si>
    <t>Passato e Futuro</t>
  </si>
  <si>
    <t>18/a</t>
  </si>
  <si>
    <t>2018/3/72</t>
  </si>
  <si>
    <t>L.V.L srl</t>
  </si>
  <si>
    <t>77e</t>
  </si>
  <si>
    <t>Fondazione ex campo Fossoli</t>
  </si>
  <si>
    <t>43a - 44a</t>
  </si>
  <si>
    <t>43a -44a</t>
  </si>
  <si>
    <t>2018/3/156</t>
  </si>
  <si>
    <t>62/PA</t>
  </si>
  <si>
    <t>Cambridge</t>
  </si>
  <si>
    <t>62/Pa</t>
  </si>
  <si>
    <t>Scioglilingua</t>
  </si>
  <si>
    <t>28.01</t>
  </si>
  <si>
    <t>PA7</t>
  </si>
  <si>
    <t>Pubblisav snc</t>
  </si>
  <si>
    <t>4/440</t>
  </si>
  <si>
    <t>18/899</t>
  </si>
  <si>
    <t>PA4</t>
  </si>
</sst>
</file>

<file path=xl/styles.xml><?xml version="1.0" encoding="utf-8"?>
<styleSheet xmlns="http://schemas.openxmlformats.org/spreadsheetml/2006/main">
  <numFmts count="8">
    <numFmt numFmtId="41" formatCode="_-* #,##0_-;\-* #,##0_-;_-* &quot;-&quot;_-;_-@_-"/>
    <numFmt numFmtId="43" formatCode="_-* #,##0.00_-;\-* #,##0.00_-;_-* &quot;-&quot;??_-;_-@_-"/>
    <numFmt numFmtId="164" formatCode="&quot;€ &quot;#,##0.00"/>
    <numFmt numFmtId="165" formatCode="&quot;€&quot;\ #,##0.00"/>
    <numFmt numFmtId="166" formatCode="[$€-410]\ #,##0.00;[Red]\-[$€-410]\ #,##0.00"/>
    <numFmt numFmtId="167" formatCode="dd/mm/yy"/>
    <numFmt numFmtId="168" formatCode="_-* #,##0.00_-;\-* #,##0.00_-;_-* \-??_-;_-@_-"/>
    <numFmt numFmtId="169" formatCode="#,##0.00_ ;\-#,##0.00\ "/>
  </numFmts>
  <fonts count="22">
    <font>
      <sz val="11"/>
      <color indexed="8"/>
      <name val="Calibri"/>
      <family val="2"/>
      <charset val="1"/>
    </font>
    <font>
      <sz val="9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sz val="8"/>
      <name val="Calibri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1"/>
    </font>
    <font>
      <sz val="11"/>
      <color indexed="8"/>
      <name val="Calibri"/>
      <family val="2"/>
      <charset val="1"/>
    </font>
    <font>
      <sz val="16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  <charset val="1"/>
    </font>
    <font>
      <i/>
      <sz val="9"/>
      <color indexed="9"/>
      <name val="Calibri"/>
      <family val="2"/>
      <charset val="1"/>
    </font>
    <font>
      <b/>
      <sz val="9"/>
      <color indexed="10"/>
      <name val="Arial"/>
      <family val="2"/>
    </font>
    <font>
      <b/>
      <sz val="10"/>
      <color indexed="63"/>
      <name val="Calibri"/>
      <family val="2"/>
      <charset val="1"/>
    </font>
    <font>
      <b/>
      <sz val="14"/>
      <color indexed="63"/>
      <name val="Calibri"/>
      <family val="2"/>
    </font>
    <font>
      <u/>
      <sz val="11"/>
      <color theme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3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41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NumberFormat="1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165" fontId="0" fillId="0" borderId="1" xfId="0" applyNumberFormat="1" applyBorder="1"/>
    <xf numFmtId="0" fontId="4" fillId="0" borderId="1" xfId="0" applyNumberFormat="1" applyFont="1" applyBorder="1" applyAlignment="1">
      <alignment horizontal="center" vertical="center"/>
    </xf>
    <xf numFmtId="1" fontId="0" fillId="0" borderId="1" xfId="0" quotePrefix="1" applyNumberForma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6" fontId="0" fillId="0" borderId="1" xfId="0" quotePrefix="1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3" fillId="0" borderId="7" xfId="0" applyNumberFormat="1" applyFont="1" applyBorder="1" applyAlignment="1">
      <alignment horizontal="center"/>
    </xf>
    <xf numFmtId="14" fontId="13" fillId="0" borderId="7" xfId="0" applyNumberFormat="1" applyFont="1" applyBorder="1" applyAlignment="1">
      <alignment horizontal="center"/>
    </xf>
    <xf numFmtId="43" fontId="0" fillId="0" borderId="8" xfId="3" applyNumberFormat="1" applyFont="1" applyBorder="1"/>
    <xf numFmtId="43" fontId="0" fillId="0" borderId="7" xfId="3" applyNumberFormat="1" applyFont="1" applyBorder="1"/>
    <xf numFmtId="43" fontId="0" fillId="0" borderId="9" xfId="3" applyNumberFormat="1" applyFont="1" applyBorder="1"/>
    <xf numFmtId="43" fontId="0" fillId="0" borderId="10" xfId="0" applyNumberFormat="1" applyBorder="1"/>
    <xf numFmtId="43" fontId="0" fillId="0" borderId="11" xfId="0" applyNumberFormat="1" applyBorder="1"/>
    <xf numFmtId="14" fontId="0" fillId="0" borderId="11" xfId="0" applyNumberFormat="1" applyBorder="1" applyAlignment="1">
      <alignment horizontal="center"/>
    </xf>
    <xf numFmtId="43" fontId="0" fillId="0" borderId="11" xfId="0" applyNumberFormat="1" applyBorder="1" applyAlignment="1">
      <alignment horizontal="center"/>
    </xf>
    <xf numFmtId="43" fontId="0" fillId="0" borderId="12" xfId="0" applyNumberFormat="1" applyBorder="1" applyAlignment="1">
      <alignment horizontal="center"/>
    </xf>
    <xf numFmtId="43" fontId="0" fillId="0" borderId="12" xfId="0" applyNumberFormat="1" applyBorder="1"/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1" fontId="10" fillId="0" borderId="14" xfId="3" applyFont="1" applyBorder="1" applyAlignment="1">
      <alignment horizontal="center"/>
    </xf>
    <xf numFmtId="41" fontId="10" fillId="0" borderId="14" xfId="3" applyFont="1" applyBorder="1"/>
    <xf numFmtId="43" fontId="10" fillId="0" borderId="14" xfId="0" applyNumberFormat="1" applyFont="1" applyBorder="1"/>
    <xf numFmtId="43" fontId="10" fillId="0" borderId="15" xfId="0" applyNumberFormat="1" applyFont="1" applyBorder="1"/>
    <xf numFmtId="43" fontId="10" fillId="0" borderId="15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41" fontId="0" fillId="0" borderId="0" xfId="3" applyFont="1"/>
    <xf numFmtId="0" fontId="12" fillId="0" borderId="0" xfId="0" applyFont="1" applyAlignment="1">
      <alignment horizontal="center"/>
    </xf>
    <xf numFmtId="0" fontId="14" fillId="0" borderId="0" xfId="0" applyFont="1"/>
    <xf numFmtId="0" fontId="0" fillId="0" borderId="0" xfId="0" applyFont="1"/>
    <xf numFmtId="0" fontId="16" fillId="3" borderId="16" xfId="0" applyFont="1" applyFill="1" applyBorder="1" applyAlignment="1">
      <alignment horizontal="center" wrapText="1"/>
    </xf>
    <xf numFmtId="0" fontId="17" fillId="3" borderId="17" xfId="0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14" fillId="0" borderId="18" xfId="0" applyFont="1" applyBorder="1" applyAlignment="1">
      <alignment horizontal="center" vertical="center"/>
    </xf>
    <xf numFmtId="166" fontId="0" fillId="0" borderId="18" xfId="0" applyNumberFormat="1" applyFont="1" applyBorder="1" applyAlignment="1">
      <alignment horizontal="center" vertical="center"/>
    </xf>
    <xf numFmtId="167" fontId="14" fillId="0" borderId="18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14" fontId="14" fillId="0" borderId="18" xfId="0" applyNumberFormat="1" applyFont="1" applyBorder="1" applyAlignment="1">
      <alignment horizontal="center" vertical="center"/>
    </xf>
    <xf numFmtId="168" fontId="13" fillId="4" borderId="19" xfId="2" applyNumberFormat="1" applyFont="1" applyFill="1" applyBorder="1" applyAlignment="1" applyProtection="1">
      <alignment vertical="center"/>
    </xf>
    <xf numFmtId="14" fontId="0" fillId="4" borderId="19" xfId="0" applyNumberFormat="1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169" fontId="0" fillId="5" borderId="20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7" fontId="14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8" fillId="0" borderId="0" xfId="0" applyFont="1"/>
    <xf numFmtId="168" fontId="18" fillId="0" borderId="0" xfId="0" applyNumberFormat="1" applyFont="1"/>
    <xf numFmtId="169" fontId="18" fillId="0" borderId="0" xfId="0" applyNumberFormat="1" applyFont="1"/>
    <xf numFmtId="0" fontId="0" fillId="0" borderId="18" xfId="0" applyFont="1" applyBorder="1" applyAlignment="1">
      <alignment horizontal="center" vertical="center"/>
    </xf>
    <xf numFmtId="4" fontId="20" fillId="5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0" fontId="21" fillId="0" borderId="22" xfId="1" applyNumberFormat="1" applyBorder="1" applyAlignment="1" applyProtection="1">
      <alignment horizontal="center" wrapText="1"/>
    </xf>
    <xf numFmtId="0" fontId="14" fillId="0" borderId="18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3" fontId="0" fillId="0" borderId="9" xfId="3" applyNumberFormat="1" applyFont="1" applyFill="1" applyBorder="1"/>
    <xf numFmtId="0" fontId="15" fillId="0" borderId="18" xfId="0" applyFont="1" applyFill="1" applyBorder="1" applyAlignment="1">
      <alignment horizontal="center" vertical="center" wrapText="1"/>
    </xf>
    <xf numFmtId="0" fontId="13" fillId="4" borderId="19" xfId="2" applyNumberFormat="1" applyFont="1" applyFill="1" applyBorder="1" applyAlignment="1" applyProtection="1">
      <alignment horizontal="right" vertical="center"/>
    </xf>
    <xf numFmtId="165" fontId="0" fillId="0" borderId="18" xfId="0" applyNumberForma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6" fontId="14" fillId="0" borderId="1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6" fillId="3" borderId="27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right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</cellXfs>
  <cellStyles count="4">
    <cellStyle name="Collegamento ipertestuale" xfId="1" builtinId="8"/>
    <cellStyle name="Migliaia" xfId="2" builtinId="3"/>
    <cellStyle name="Migliaia [0]" xfId="3" builtinId="6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zoomScale="80" zoomScaleNormal="80" zoomScaleSheetLayoutView="110" workbookViewId="0">
      <selection activeCell="F22" sqref="F22"/>
    </sheetView>
  </sheetViews>
  <sheetFormatPr defaultColWidth="8.7109375" defaultRowHeight="15"/>
  <cols>
    <col min="1" max="1" width="5.28515625" style="1" customWidth="1"/>
    <col min="2" max="2" width="10.7109375" customWidth="1"/>
    <col min="3" max="3" width="13.140625" customWidth="1"/>
    <col min="4" max="4" width="10.7109375" customWidth="1"/>
    <col min="5" max="5" width="14.5703125" customWidth="1"/>
    <col min="6" max="6" width="23.85546875" customWidth="1"/>
    <col min="7" max="7" width="23.28515625" customWidth="1"/>
    <col min="8" max="8" width="13" customWidth="1"/>
    <col min="9" max="9" width="11" customWidth="1"/>
    <col min="10" max="10" width="13" customWidth="1"/>
    <col min="11" max="11" width="12.42578125" customWidth="1"/>
    <col min="12" max="12" width="11.28515625" style="1" customWidth="1"/>
    <col min="13" max="13" width="13" customWidth="1"/>
    <col min="14" max="14" width="12" customWidth="1"/>
    <col min="15" max="16" width="14.140625" customWidth="1"/>
    <col min="17" max="18" width="13.28515625" customWidth="1"/>
    <col min="19" max="19" width="9.140625" style="1" customWidth="1"/>
    <col min="20" max="20" width="15.85546875" customWidth="1"/>
    <col min="22" max="22" width="29.28515625" customWidth="1"/>
  </cols>
  <sheetData>
    <row r="1" spans="1:20" ht="45" customHeight="1">
      <c r="A1" s="108" t="s">
        <v>13</v>
      </c>
      <c r="B1" s="109"/>
      <c r="C1" s="109"/>
      <c r="D1" s="109"/>
      <c r="E1" s="109"/>
      <c r="F1" s="109" t="s">
        <v>0</v>
      </c>
      <c r="G1" s="109"/>
      <c r="H1" s="109"/>
      <c r="I1" s="109"/>
      <c r="J1" s="109"/>
      <c r="K1" s="109"/>
      <c r="L1" s="109"/>
      <c r="M1" s="109"/>
      <c r="N1" s="109"/>
      <c r="O1" s="109"/>
      <c r="P1" s="95"/>
    </row>
    <row r="2" spans="1:20" ht="60">
      <c r="A2" s="2" t="s">
        <v>1</v>
      </c>
      <c r="B2" s="3" t="s">
        <v>12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17</v>
      </c>
      <c r="I2" s="3" t="s">
        <v>16</v>
      </c>
      <c r="J2" s="3" t="s">
        <v>18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44</v>
      </c>
      <c r="P2" s="3" t="s">
        <v>45</v>
      </c>
      <c r="Q2" s="3" t="s">
        <v>46</v>
      </c>
      <c r="R2" s="9" t="s">
        <v>47</v>
      </c>
      <c r="S2" s="16" t="s">
        <v>14</v>
      </c>
      <c r="T2" s="16" t="s">
        <v>15</v>
      </c>
    </row>
    <row r="3" spans="1:20">
      <c r="A3" s="10">
        <v>1</v>
      </c>
      <c r="B3" s="12"/>
      <c r="C3" s="13"/>
      <c r="D3" s="14"/>
      <c r="E3" s="13"/>
      <c r="F3" s="15"/>
      <c r="G3" s="41"/>
      <c r="H3" s="11"/>
      <c r="I3" s="11"/>
      <c r="J3" s="11">
        <f>H3+I3</f>
        <v>0</v>
      </c>
      <c r="K3" s="6"/>
      <c r="L3" s="8"/>
      <c r="M3" s="8"/>
      <c r="N3" s="8"/>
      <c r="O3" s="96"/>
      <c r="P3" s="46"/>
      <c r="Q3" s="31"/>
      <c r="R3" s="29"/>
      <c r="S3" s="43"/>
      <c r="T3" s="17"/>
    </row>
    <row r="4" spans="1:20" ht="32.25" customHeight="1">
      <c r="A4" s="10">
        <v>2</v>
      </c>
      <c r="B4" s="5"/>
      <c r="C4" s="6"/>
      <c r="D4" s="20"/>
      <c r="E4" s="6"/>
      <c r="F4" s="40"/>
      <c r="G4" s="40"/>
      <c r="H4" s="39"/>
      <c r="I4" s="6"/>
      <c r="J4" s="11">
        <f t="shared" ref="J4:J18" si="0">H4+I4</f>
        <v>0</v>
      </c>
      <c r="K4" s="8"/>
      <c r="L4" s="8"/>
      <c r="M4" s="8"/>
      <c r="N4" s="8"/>
      <c r="O4" s="96"/>
      <c r="P4" s="46"/>
      <c r="Q4" s="26"/>
      <c r="R4" s="29"/>
      <c r="S4" s="29"/>
      <c r="T4" s="33"/>
    </row>
    <row r="5" spans="1:20">
      <c r="A5" s="4">
        <v>3</v>
      </c>
      <c r="B5" s="5"/>
      <c r="C5" s="6"/>
      <c r="D5" s="22"/>
      <c r="E5" s="6"/>
      <c r="F5" s="40"/>
      <c r="G5" s="40"/>
      <c r="H5" s="39"/>
      <c r="I5" s="6"/>
      <c r="J5" s="11">
        <f t="shared" si="0"/>
        <v>0</v>
      </c>
      <c r="K5" s="8"/>
      <c r="L5" s="8"/>
      <c r="M5" s="8"/>
      <c r="N5" s="21"/>
      <c r="O5" s="96"/>
      <c r="P5" s="46"/>
      <c r="Q5" s="26"/>
      <c r="R5" s="29"/>
      <c r="S5" s="29"/>
      <c r="T5" s="33"/>
    </row>
    <row r="6" spans="1:20">
      <c r="A6" s="10">
        <v>4</v>
      </c>
      <c r="B6" s="5"/>
      <c r="C6" s="6"/>
      <c r="D6" s="20"/>
      <c r="E6" s="27"/>
      <c r="F6" s="29"/>
      <c r="G6" s="29"/>
      <c r="H6" s="30"/>
      <c r="I6" s="30"/>
      <c r="J6" s="11">
        <f t="shared" si="0"/>
        <v>0</v>
      </c>
      <c r="K6" s="44"/>
      <c r="L6" s="26"/>
      <c r="M6" s="26"/>
      <c r="N6" s="26"/>
      <c r="O6" s="96"/>
      <c r="P6" s="46"/>
      <c r="Q6" s="31"/>
      <c r="R6" s="29"/>
      <c r="S6" s="32"/>
      <c r="T6" s="33"/>
    </row>
    <row r="7" spans="1:20" ht="46.5" customHeight="1">
      <c r="A7" s="10">
        <v>5</v>
      </c>
      <c r="B7" s="5"/>
      <c r="C7" s="6"/>
      <c r="D7" s="20"/>
      <c r="E7" s="27"/>
      <c r="F7" s="40"/>
      <c r="G7" s="40"/>
      <c r="H7" s="30"/>
      <c r="I7" s="30"/>
      <c r="J7" s="11">
        <f t="shared" si="0"/>
        <v>0</v>
      </c>
      <c r="K7" s="31"/>
      <c r="L7" s="26"/>
      <c r="M7" s="26"/>
      <c r="N7" s="26"/>
      <c r="O7" s="96"/>
      <c r="P7" s="46"/>
      <c r="Q7" s="31"/>
      <c r="R7" s="29"/>
      <c r="S7" s="16"/>
      <c r="T7" s="33"/>
    </row>
    <row r="8" spans="1:20" ht="46.5" customHeight="1">
      <c r="A8" s="10"/>
      <c r="B8" s="5"/>
      <c r="C8" s="6"/>
      <c r="D8" s="20"/>
      <c r="E8" s="27"/>
      <c r="F8" s="40"/>
      <c r="G8" s="40"/>
      <c r="H8" s="30"/>
      <c r="I8" s="30"/>
      <c r="J8" s="11">
        <f t="shared" si="0"/>
        <v>0</v>
      </c>
      <c r="K8" s="31"/>
      <c r="L8" s="26"/>
      <c r="M8" s="26"/>
      <c r="N8" s="26"/>
      <c r="O8" s="96"/>
      <c r="P8" s="46"/>
      <c r="Q8" s="31"/>
      <c r="R8" s="29"/>
      <c r="S8" s="16"/>
      <c r="T8" s="33"/>
    </row>
    <row r="9" spans="1:20">
      <c r="A9" s="4">
        <v>6</v>
      </c>
      <c r="B9" s="5"/>
      <c r="C9" s="6"/>
      <c r="D9" s="18"/>
      <c r="E9" s="6"/>
      <c r="F9" s="40"/>
      <c r="G9" s="40"/>
      <c r="H9" s="38"/>
      <c r="I9" s="38"/>
      <c r="J9" s="11">
        <f t="shared" si="0"/>
        <v>0</v>
      </c>
      <c r="K9" s="6"/>
      <c r="L9" s="8"/>
      <c r="M9" s="8"/>
      <c r="N9" s="26"/>
      <c r="O9" s="46"/>
      <c r="P9" s="46"/>
      <c r="Q9" s="29"/>
      <c r="R9" s="29"/>
      <c r="S9" s="16"/>
      <c r="T9" s="33"/>
    </row>
    <row r="10" spans="1:20">
      <c r="A10" s="10">
        <v>7</v>
      </c>
      <c r="B10" s="5"/>
      <c r="C10" s="6"/>
      <c r="D10" s="18"/>
      <c r="E10" s="6"/>
      <c r="F10" s="40"/>
      <c r="G10" s="40"/>
      <c r="H10" s="39"/>
      <c r="I10" s="39"/>
      <c r="J10" s="11">
        <f t="shared" si="0"/>
        <v>0</v>
      </c>
      <c r="K10" s="45"/>
      <c r="L10" s="8"/>
      <c r="M10" s="8"/>
      <c r="N10" s="8"/>
      <c r="O10" s="96"/>
      <c r="P10" s="46"/>
      <c r="Q10" s="31"/>
      <c r="R10" s="29"/>
      <c r="S10" s="16"/>
      <c r="T10" s="33"/>
    </row>
    <row r="11" spans="1:20">
      <c r="A11" s="10">
        <v>8</v>
      </c>
      <c r="B11" s="5"/>
      <c r="C11" s="6"/>
      <c r="D11" s="18"/>
      <c r="E11" s="6"/>
      <c r="F11" s="40"/>
      <c r="G11" s="29"/>
      <c r="H11" s="100"/>
      <c r="I11" s="100"/>
      <c r="J11" s="11">
        <f t="shared" si="0"/>
        <v>0</v>
      </c>
      <c r="K11" s="27"/>
      <c r="L11" s="29"/>
      <c r="M11" s="8"/>
      <c r="N11" s="8"/>
      <c r="O11" s="46"/>
      <c r="P11" s="46"/>
      <c r="Q11" s="29"/>
      <c r="R11" s="29"/>
      <c r="S11" s="32"/>
      <c r="T11" s="33"/>
    </row>
    <row r="12" spans="1:20" ht="28.15" customHeight="1">
      <c r="A12" s="4">
        <v>9</v>
      </c>
      <c r="B12" s="5"/>
      <c r="C12" s="6"/>
      <c r="D12" s="20"/>
      <c r="E12" s="27"/>
      <c r="F12" s="40"/>
      <c r="G12" s="40"/>
      <c r="H12" s="30"/>
      <c r="I12" s="30"/>
      <c r="J12" s="11">
        <f t="shared" si="0"/>
        <v>0</v>
      </c>
      <c r="K12" s="27"/>
      <c r="L12" s="26"/>
      <c r="M12" s="8"/>
      <c r="N12" s="26"/>
      <c r="O12" s="96"/>
      <c r="P12" s="46"/>
      <c r="Q12" s="31"/>
      <c r="R12" s="29"/>
      <c r="S12" s="32"/>
      <c r="T12" s="33"/>
    </row>
    <row r="13" spans="1:20">
      <c r="A13" s="10">
        <v>10</v>
      </c>
      <c r="B13" s="5"/>
      <c r="C13" s="6"/>
      <c r="D13" s="22"/>
      <c r="E13" s="6"/>
      <c r="F13" s="40"/>
      <c r="G13" s="40"/>
      <c r="H13" s="39"/>
      <c r="I13" s="39"/>
      <c r="J13" s="11">
        <f t="shared" si="0"/>
        <v>0</v>
      </c>
      <c r="K13" s="6"/>
      <c r="L13" s="8"/>
      <c r="M13" s="8"/>
      <c r="N13" s="21"/>
      <c r="O13" s="96"/>
      <c r="P13" s="46"/>
      <c r="Q13" s="29"/>
      <c r="R13" s="29"/>
      <c r="S13" s="32"/>
      <c r="T13" s="33"/>
    </row>
    <row r="14" spans="1:20" ht="33.75" customHeight="1">
      <c r="A14" s="10">
        <v>11</v>
      </c>
      <c r="B14" s="5"/>
      <c r="C14" s="6"/>
      <c r="D14" s="20"/>
      <c r="E14" s="27"/>
      <c r="F14" s="40"/>
      <c r="G14" s="29"/>
      <c r="H14" s="30"/>
      <c r="I14" s="30"/>
      <c r="J14" s="11">
        <f t="shared" si="0"/>
        <v>0</v>
      </c>
      <c r="K14" s="31"/>
      <c r="L14" s="26"/>
      <c r="M14" s="26"/>
      <c r="N14" s="26"/>
      <c r="O14" s="46"/>
      <c r="P14" s="46"/>
      <c r="Q14" s="29"/>
      <c r="R14" s="29"/>
      <c r="S14" s="32"/>
      <c r="T14" s="33"/>
    </row>
    <row r="15" spans="1:20">
      <c r="A15" s="4">
        <v>12</v>
      </c>
      <c r="B15" s="5"/>
      <c r="C15" s="6"/>
      <c r="D15" s="36"/>
      <c r="E15" s="27"/>
      <c r="F15" s="40"/>
      <c r="G15" s="29"/>
      <c r="H15" s="30"/>
      <c r="I15" s="30"/>
      <c r="J15" s="11">
        <f t="shared" si="0"/>
        <v>0</v>
      </c>
      <c r="K15" s="27"/>
      <c r="L15" s="26"/>
      <c r="M15" s="26"/>
      <c r="N15" s="26"/>
      <c r="O15" s="96"/>
      <c r="P15" s="46"/>
      <c r="Q15" s="29"/>
      <c r="R15" s="29"/>
      <c r="S15" s="32"/>
      <c r="T15" s="33"/>
    </row>
    <row r="16" spans="1:20">
      <c r="A16" s="10">
        <v>13</v>
      </c>
      <c r="B16" s="5"/>
      <c r="C16" s="6"/>
      <c r="D16" s="36"/>
      <c r="E16" s="27"/>
      <c r="F16" s="40"/>
      <c r="G16" s="29"/>
      <c r="H16" s="30"/>
      <c r="I16" s="30"/>
      <c r="J16" s="11">
        <f t="shared" si="0"/>
        <v>0</v>
      </c>
      <c r="K16" s="27"/>
      <c r="L16" s="26"/>
      <c r="M16" s="26"/>
      <c r="N16" s="26"/>
      <c r="O16" s="96"/>
      <c r="P16" s="46"/>
      <c r="Q16" s="31"/>
      <c r="R16" s="29"/>
      <c r="S16" s="32"/>
      <c r="T16" s="33"/>
    </row>
    <row r="17" spans="1:20">
      <c r="A17" s="10">
        <v>14</v>
      </c>
      <c r="B17" s="5"/>
      <c r="C17" s="6"/>
      <c r="D17" s="5"/>
      <c r="E17" s="6"/>
      <c r="F17" s="40"/>
      <c r="G17" s="29"/>
      <c r="H17" s="25"/>
      <c r="I17" s="25"/>
      <c r="J17" s="11">
        <f t="shared" si="0"/>
        <v>0</v>
      </c>
      <c r="K17" s="6"/>
      <c r="L17" s="8"/>
      <c r="M17" s="8"/>
      <c r="N17" s="8"/>
      <c r="O17" s="96"/>
      <c r="P17" s="46"/>
      <c r="Q17" s="31"/>
      <c r="R17" s="29"/>
      <c r="S17" s="32"/>
      <c r="T17" s="33"/>
    </row>
    <row r="18" spans="1:20">
      <c r="A18" s="4">
        <v>15</v>
      </c>
      <c r="B18" s="5"/>
      <c r="C18" s="6"/>
      <c r="D18" s="5"/>
      <c r="E18" s="6"/>
      <c r="F18" s="40"/>
      <c r="G18" s="40"/>
      <c r="H18" s="7"/>
      <c r="I18" s="7"/>
      <c r="J18" s="11">
        <f t="shared" si="0"/>
        <v>0</v>
      </c>
      <c r="K18" s="6"/>
      <c r="L18" s="8"/>
      <c r="M18" s="8"/>
      <c r="N18" s="8"/>
      <c r="O18" s="46"/>
      <c r="P18" s="46"/>
      <c r="Q18" s="29"/>
      <c r="R18" s="29"/>
      <c r="S18" s="32"/>
      <c r="T18" s="33"/>
    </row>
    <row r="19" spans="1:20" ht="42.75" customHeight="1">
      <c r="A19" s="10">
        <v>16</v>
      </c>
      <c r="B19" s="5"/>
      <c r="C19" s="6"/>
      <c r="D19" s="19"/>
      <c r="E19" s="6"/>
      <c r="F19" s="40"/>
      <c r="G19" s="40"/>
      <c r="H19" s="7"/>
      <c r="I19" s="7"/>
      <c r="J19" s="11">
        <f t="shared" ref="J19:J34" si="1">H19+I19</f>
        <v>0</v>
      </c>
      <c r="K19" s="6"/>
      <c r="L19" s="8"/>
      <c r="M19" s="8"/>
      <c r="N19" s="8"/>
      <c r="O19" s="46"/>
      <c r="P19" s="46"/>
      <c r="Q19" s="29"/>
      <c r="R19" s="29"/>
      <c r="S19" s="32"/>
      <c r="T19" s="33"/>
    </row>
    <row r="20" spans="1:20">
      <c r="A20" s="10">
        <v>17</v>
      </c>
      <c r="B20" s="5"/>
      <c r="C20" s="6"/>
      <c r="D20" s="5"/>
      <c r="E20" s="6"/>
      <c r="F20" s="40"/>
      <c r="G20" s="40"/>
      <c r="H20" s="7"/>
      <c r="I20" s="7"/>
      <c r="J20" s="11">
        <f t="shared" si="1"/>
        <v>0</v>
      </c>
      <c r="K20" s="6"/>
      <c r="L20" s="8"/>
      <c r="M20" s="8"/>
      <c r="N20" s="8"/>
      <c r="O20" s="46"/>
      <c r="P20" s="46"/>
      <c r="Q20" s="29"/>
      <c r="R20" s="29"/>
      <c r="S20" s="32"/>
      <c r="T20" s="33"/>
    </row>
    <row r="21" spans="1:20">
      <c r="A21" s="4">
        <v>18</v>
      </c>
      <c r="B21" s="4"/>
      <c r="C21" s="6"/>
      <c r="D21" s="5"/>
      <c r="E21" s="6"/>
      <c r="F21" s="24"/>
      <c r="G21" s="29"/>
      <c r="H21" s="25"/>
      <c r="I21" s="25"/>
      <c r="J21" s="11">
        <f t="shared" si="1"/>
        <v>0</v>
      </c>
      <c r="K21" s="6"/>
      <c r="L21" s="8"/>
      <c r="M21" s="8"/>
      <c r="N21" s="8"/>
      <c r="O21" s="46"/>
      <c r="P21" s="46"/>
      <c r="Q21" s="29"/>
      <c r="R21" s="29"/>
      <c r="S21" s="32"/>
      <c r="T21" s="33"/>
    </row>
    <row r="22" spans="1:20">
      <c r="A22" s="10">
        <v>19</v>
      </c>
      <c r="B22" s="5"/>
      <c r="C22" s="6"/>
      <c r="D22" s="5"/>
      <c r="E22" s="6"/>
      <c r="F22" s="40"/>
      <c r="G22" s="40"/>
      <c r="H22" s="7"/>
      <c r="I22" s="7"/>
      <c r="J22" s="11">
        <f t="shared" si="1"/>
        <v>0</v>
      </c>
      <c r="K22" s="6"/>
      <c r="L22" s="8"/>
      <c r="M22" s="8"/>
      <c r="N22" s="8"/>
      <c r="O22" s="46"/>
      <c r="P22" s="46"/>
      <c r="Q22" s="29"/>
      <c r="R22" s="29"/>
      <c r="S22" s="32"/>
      <c r="T22" s="33"/>
    </row>
    <row r="23" spans="1:20">
      <c r="A23" s="10">
        <v>20</v>
      </c>
      <c r="B23" s="5"/>
      <c r="C23" s="6"/>
      <c r="D23" s="28"/>
      <c r="E23" s="6"/>
      <c r="F23" s="40"/>
      <c r="G23" s="40"/>
      <c r="H23" s="7"/>
      <c r="I23" s="7"/>
      <c r="J23" s="11">
        <f t="shared" si="1"/>
        <v>0</v>
      </c>
      <c r="K23" s="6"/>
      <c r="L23" s="8"/>
      <c r="M23" s="8"/>
      <c r="N23" s="8"/>
      <c r="O23" s="46"/>
      <c r="P23" s="46"/>
      <c r="Q23" s="29"/>
      <c r="R23" s="29"/>
      <c r="S23" s="32"/>
      <c r="T23" s="33"/>
    </row>
    <row r="24" spans="1:20">
      <c r="A24" s="4">
        <v>21</v>
      </c>
      <c r="B24" s="5"/>
      <c r="C24" s="6"/>
      <c r="D24" s="5"/>
      <c r="E24" s="6"/>
      <c r="F24" s="40"/>
      <c r="G24" s="40"/>
      <c r="H24" s="7"/>
      <c r="I24" s="7"/>
      <c r="J24" s="11">
        <f t="shared" si="1"/>
        <v>0</v>
      </c>
      <c r="K24" s="6"/>
      <c r="L24" s="8"/>
      <c r="M24" s="8"/>
      <c r="N24" s="8"/>
      <c r="O24" s="46"/>
      <c r="P24" s="46"/>
      <c r="Q24" s="29"/>
      <c r="R24" s="29"/>
      <c r="S24" s="32"/>
      <c r="T24" s="33"/>
    </row>
    <row r="25" spans="1:20">
      <c r="A25" s="10">
        <v>22</v>
      </c>
      <c r="B25" s="5"/>
      <c r="C25" s="6"/>
      <c r="D25" s="5"/>
      <c r="E25" s="6"/>
      <c r="F25" s="40"/>
      <c r="G25" s="40"/>
      <c r="H25" s="7"/>
      <c r="I25" s="7"/>
      <c r="J25" s="11">
        <f t="shared" si="1"/>
        <v>0</v>
      </c>
      <c r="K25" s="6"/>
      <c r="L25" s="8"/>
      <c r="M25" s="8"/>
      <c r="N25" s="8"/>
      <c r="O25" s="46"/>
      <c r="P25" s="46"/>
      <c r="Q25" s="29"/>
      <c r="R25" s="29"/>
      <c r="S25" s="32"/>
      <c r="T25" s="33"/>
    </row>
    <row r="26" spans="1:20">
      <c r="A26" s="10">
        <v>23</v>
      </c>
      <c r="B26" s="5"/>
      <c r="C26" s="6"/>
      <c r="D26" s="5"/>
      <c r="E26" s="6"/>
      <c r="F26" s="34"/>
      <c r="G26" s="35"/>
      <c r="H26" s="7"/>
      <c r="I26" s="7"/>
      <c r="J26" s="11">
        <f t="shared" si="1"/>
        <v>0</v>
      </c>
      <c r="K26" s="6"/>
      <c r="L26" s="8"/>
      <c r="M26" s="8"/>
      <c r="N26" s="8"/>
      <c r="O26" s="46"/>
      <c r="P26" s="46"/>
      <c r="Q26" s="29"/>
      <c r="R26" s="29"/>
      <c r="S26" s="42"/>
      <c r="T26" s="23"/>
    </row>
    <row r="27" spans="1:20">
      <c r="A27" s="4">
        <v>24</v>
      </c>
      <c r="B27" s="5"/>
      <c r="C27" s="6"/>
      <c r="D27" s="5"/>
      <c r="E27" s="6"/>
      <c r="F27" s="40"/>
      <c r="G27" s="40"/>
      <c r="H27" s="7"/>
      <c r="I27" s="7"/>
      <c r="J27" s="11">
        <f t="shared" si="1"/>
        <v>0</v>
      </c>
      <c r="K27" s="6"/>
      <c r="L27" s="8"/>
      <c r="M27" s="8"/>
      <c r="N27" s="8"/>
      <c r="O27" s="46"/>
      <c r="P27" s="46"/>
      <c r="Q27" s="29"/>
      <c r="R27" s="29"/>
      <c r="S27" s="42"/>
      <c r="T27" s="23"/>
    </row>
    <row r="28" spans="1:20">
      <c r="A28" s="10">
        <v>25</v>
      </c>
      <c r="B28" s="5"/>
      <c r="C28" s="6"/>
      <c r="D28" s="5"/>
      <c r="E28" s="6"/>
      <c r="F28" s="40"/>
      <c r="G28" s="40"/>
      <c r="H28" s="7"/>
      <c r="I28" s="7"/>
      <c r="J28" s="11">
        <f t="shared" si="1"/>
        <v>0</v>
      </c>
      <c r="K28" s="6"/>
      <c r="L28" s="8"/>
      <c r="M28" s="8"/>
      <c r="N28" s="8"/>
      <c r="O28" s="46"/>
      <c r="P28" s="46"/>
      <c r="Q28" s="29"/>
      <c r="R28" s="29"/>
      <c r="S28" s="42"/>
      <c r="T28" s="23"/>
    </row>
    <row r="29" spans="1:20">
      <c r="A29" s="10">
        <v>26</v>
      </c>
      <c r="B29" s="5"/>
      <c r="C29" s="6"/>
      <c r="D29" s="5"/>
      <c r="E29" s="6"/>
      <c r="F29" s="40"/>
      <c r="G29" s="40"/>
      <c r="H29" s="7"/>
      <c r="I29" s="7"/>
      <c r="J29" s="11">
        <f t="shared" si="1"/>
        <v>0</v>
      </c>
      <c r="K29" s="6"/>
      <c r="L29" s="8"/>
      <c r="M29" s="8"/>
      <c r="N29" s="8"/>
      <c r="O29" s="46"/>
      <c r="P29" s="46"/>
      <c r="Q29" s="29"/>
      <c r="R29" s="29"/>
      <c r="S29" s="42"/>
      <c r="T29" s="23"/>
    </row>
    <row r="30" spans="1:20">
      <c r="A30" s="4">
        <v>27</v>
      </c>
      <c r="B30" s="5"/>
      <c r="C30" s="6"/>
      <c r="D30" s="5"/>
      <c r="E30" s="6"/>
      <c r="F30" s="40"/>
      <c r="G30" s="40"/>
      <c r="H30" s="7"/>
      <c r="I30" s="7"/>
      <c r="J30" s="11">
        <f t="shared" si="1"/>
        <v>0</v>
      </c>
      <c r="K30" s="6"/>
      <c r="L30" s="8"/>
      <c r="M30" s="8"/>
      <c r="N30" s="8"/>
      <c r="O30" s="46"/>
      <c r="P30" s="46"/>
      <c r="Q30" s="29"/>
      <c r="R30" s="29"/>
      <c r="S30" s="32"/>
      <c r="T30" s="37"/>
    </row>
    <row r="31" spans="1:20">
      <c r="A31" s="10">
        <v>28</v>
      </c>
      <c r="B31" s="5"/>
      <c r="C31" s="6"/>
      <c r="D31" s="5"/>
      <c r="E31" s="6"/>
      <c r="F31" s="40"/>
      <c r="G31" s="40"/>
      <c r="H31" s="7"/>
      <c r="I31" s="7"/>
      <c r="J31" s="11">
        <f t="shared" si="1"/>
        <v>0</v>
      </c>
      <c r="K31" s="6"/>
      <c r="L31" s="8"/>
      <c r="M31" s="8"/>
      <c r="N31" s="8"/>
      <c r="O31" s="46"/>
      <c r="P31" s="46"/>
      <c r="Q31" s="29"/>
      <c r="R31" s="29"/>
      <c r="S31" s="32"/>
      <c r="T31" s="37"/>
    </row>
    <row r="32" spans="1:20" ht="77.25" customHeight="1">
      <c r="A32" s="10">
        <v>29</v>
      </c>
      <c r="B32" s="5"/>
      <c r="C32" s="6"/>
      <c r="D32" s="5"/>
      <c r="E32" s="6"/>
      <c r="F32" s="40"/>
      <c r="G32" s="40"/>
      <c r="H32" s="7"/>
      <c r="I32" s="7"/>
      <c r="J32" s="11">
        <f t="shared" si="1"/>
        <v>0</v>
      </c>
      <c r="K32" s="6"/>
      <c r="L32" s="8"/>
      <c r="M32" s="8"/>
      <c r="N32" s="8"/>
      <c r="O32" s="46"/>
      <c r="P32" s="46"/>
      <c r="Q32" s="29"/>
      <c r="R32" s="29"/>
      <c r="S32" s="32"/>
      <c r="T32" s="37"/>
    </row>
    <row r="33" spans="1:20">
      <c r="A33" s="4">
        <v>30</v>
      </c>
      <c r="B33" s="5"/>
      <c r="C33" s="6"/>
      <c r="D33" s="5"/>
      <c r="E33" s="6"/>
      <c r="F33" s="40"/>
      <c r="G33" s="40"/>
      <c r="H33" s="7"/>
      <c r="I33" s="7"/>
      <c r="J33" s="11">
        <f t="shared" si="1"/>
        <v>0</v>
      </c>
      <c r="K33" s="6"/>
      <c r="L33" s="8"/>
      <c r="M33" s="8"/>
      <c r="N33" s="8"/>
      <c r="O33" s="46"/>
      <c r="P33" s="46"/>
      <c r="Q33" s="29"/>
      <c r="R33" s="29"/>
      <c r="S33" s="32"/>
      <c r="T33" s="37"/>
    </row>
    <row r="34" spans="1:20" ht="28.5" customHeight="1">
      <c r="A34" s="10">
        <v>31</v>
      </c>
      <c r="B34" s="5"/>
      <c r="C34" s="6"/>
      <c r="D34" s="5"/>
      <c r="E34" s="6"/>
      <c r="F34" s="40"/>
      <c r="G34" s="40"/>
      <c r="H34" s="7"/>
      <c r="I34" s="7"/>
      <c r="J34" s="11">
        <f t="shared" si="1"/>
        <v>0</v>
      </c>
      <c r="K34" s="6"/>
      <c r="L34" s="8"/>
      <c r="M34" s="8"/>
      <c r="N34" s="8"/>
      <c r="O34" s="46"/>
      <c r="P34" s="46"/>
      <c r="Q34" s="29"/>
      <c r="R34" s="29"/>
      <c r="S34" s="32"/>
      <c r="T34" s="37"/>
    </row>
  </sheetData>
  <sheetProtection selectLockedCells="1" selectUnlockedCells="1"/>
  <mergeCells count="2">
    <mergeCell ref="A1:E1"/>
    <mergeCell ref="F1:O1"/>
  </mergeCells>
  <phoneticPr fontId="3" type="noConversion"/>
  <pageMargins left="0.70866141732283472" right="0.70866141732283472" top="0.74803149606299213" bottom="0.74803149606299213" header="0.51181102362204722" footer="0.51181102362204722"/>
  <pageSetup paperSize="9" scale="48" firstPageNumber="0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L4" sqref="L4"/>
    </sheetView>
  </sheetViews>
  <sheetFormatPr defaultRowHeight="15"/>
  <cols>
    <col min="1" max="1" width="19.5703125" style="1" customWidth="1"/>
    <col min="2" max="2" width="25.28515625" style="1" customWidth="1"/>
    <col min="3" max="3" width="14.140625" style="1" customWidth="1"/>
    <col min="4" max="4" width="12" style="1" customWidth="1"/>
    <col min="5" max="5" width="11.7109375" customWidth="1"/>
    <col min="6" max="6" width="10.5703125" style="1" customWidth="1"/>
    <col min="7" max="7" width="10.5703125" customWidth="1"/>
    <col min="8" max="8" width="12.85546875" customWidth="1"/>
    <col min="9" max="9" width="11.28515625" bestFit="1" customWidth="1"/>
    <col min="10" max="10" width="13.5703125" customWidth="1"/>
    <col min="11" max="11" width="16.140625" style="1" customWidth="1"/>
    <col min="12" max="12" width="15" customWidth="1"/>
    <col min="13" max="13" width="9.28515625" bestFit="1" customWidth="1"/>
  </cols>
  <sheetData>
    <row r="1" spans="1:12" ht="45.75" customHeight="1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2"/>
    </row>
    <row r="2" spans="1:12">
      <c r="A2" s="113" t="s">
        <v>19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</row>
    <row r="3" spans="1:12" ht="39">
      <c r="A3" s="47" t="s">
        <v>20</v>
      </c>
      <c r="B3" s="3" t="s">
        <v>5</v>
      </c>
      <c r="C3" s="47" t="s">
        <v>8</v>
      </c>
      <c r="D3" s="47" t="s">
        <v>21</v>
      </c>
      <c r="E3" s="48" t="s">
        <v>22</v>
      </c>
      <c r="F3" s="48" t="s">
        <v>23</v>
      </c>
      <c r="G3" s="48" t="s">
        <v>22</v>
      </c>
      <c r="H3" s="47" t="s">
        <v>24</v>
      </c>
      <c r="I3" s="47" t="s">
        <v>25</v>
      </c>
      <c r="J3" s="47" t="s">
        <v>18</v>
      </c>
      <c r="K3" s="49" t="s">
        <v>26</v>
      </c>
      <c r="L3" s="50" t="s">
        <v>27</v>
      </c>
    </row>
    <row r="4" spans="1:12">
      <c r="A4" s="98">
        <f>'ANNO 2015'!D3</f>
        <v>0</v>
      </c>
      <c r="B4" s="51">
        <f>'ANNO 2015'!F3</f>
        <v>0</v>
      </c>
      <c r="C4" s="51">
        <f>'ANNO 2015'!L3</f>
        <v>0</v>
      </c>
      <c r="D4" s="52">
        <f>'ANNO 2015'!P3</f>
        <v>0</v>
      </c>
      <c r="E4" s="53">
        <f>'ANNO 2015'!O3</f>
        <v>0</v>
      </c>
      <c r="F4" s="52">
        <f>'ANNO 2015'!R3</f>
        <v>0</v>
      </c>
      <c r="G4" s="53">
        <f>'ANNO 2015'!Q3</f>
        <v>0</v>
      </c>
      <c r="H4" s="54">
        <f>'ANNO 2015'!H3</f>
        <v>0</v>
      </c>
      <c r="I4" s="55">
        <f>'ANNO 2015'!I3</f>
        <v>0</v>
      </c>
      <c r="J4" s="101">
        <f>H4+I4</f>
        <v>0</v>
      </c>
      <c r="K4" s="59"/>
      <c r="L4" s="57"/>
    </row>
    <row r="5" spans="1:12">
      <c r="A5" s="98">
        <f>'ANNO 2015'!D6</f>
        <v>0</v>
      </c>
      <c r="B5" s="51">
        <f>'ANNO 2015'!F6</f>
        <v>0</v>
      </c>
      <c r="C5" s="51">
        <f>'ANNO 2015'!L6</f>
        <v>0</v>
      </c>
      <c r="D5" s="52">
        <f>'ANNO 2015'!P6</f>
        <v>0</v>
      </c>
      <c r="E5" s="53">
        <f>'ANNO 2015'!O6</f>
        <v>0</v>
      </c>
      <c r="F5" s="52">
        <f>'ANNO 2015'!R6</f>
        <v>0</v>
      </c>
      <c r="G5" s="53">
        <f>'ANNO 2015'!Q6</f>
        <v>0</v>
      </c>
      <c r="H5" s="54">
        <f>'ANNO 2015'!H6</f>
        <v>0</v>
      </c>
      <c r="I5" s="55">
        <f>'ANNO 2015'!I6</f>
        <v>0</v>
      </c>
      <c r="J5" s="101">
        <f t="shared" ref="J5:J19" si="0">H5+I5</f>
        <v>0</v>
      </c>
      <c r="K5" s="59"/>
      <c r="L5" s="58"/>
    </row>
    <row r="6" spans="1:12">
      <c r="A6" s="98">
        <f>'ANNO 2015'!D7</f>
        <v>0</v>
      </c>
      <c r="B6" s="51">
        <f>'ANNO 2015'!F7</f>
        <v>0</v>
      </c>
      <c r="C6" s="51">
        <f>'ANNO 2015'!L7</f>
        <v>0</v>
      </c>
      <c r="D6" s="52">
        <f>'ANNO 2015'!P7</f>
        <v>0</v>
      </c>
      <c r="E6" s="53">
        <f>'ANNO 2015'!O7</f>
        <v>0</v>
      </c>
      <c r="F6" s="52">
        <f>'ANNO 2015'!R7</f>
        <v>0</v>
      </c>
      <c r="G6" s="53">
        <f>'ANNO 2015'!Q7</f>
        <v>0</v>
      </c>
      <c r="H6" s="54">
        <f>'ANNO 2015'!H7</f>
        <v>0</v>
      </c>
      <c r="I6" s="55">
        <f>'ANNO 2015'!I7</f>
        <v>0</v>
      </c>
      <c r="J6" s="101">
        <f t="shared" si="0"/>
        <v>0</v>
      </c>
      <c r="K6" s="59"/>
      <c r="L6" s="58"/>
    </row>
    <row r="7" spans="1:12">
      <c r="A7" s="98">
        <f>'ANNO 2015'!D8</f>
        <v>0</v>
      </c>
      <c r="B7" s="51">
        <f>'ANNO 2015'!F8</f>
        <v>0</v>
      </c>
      <c r="C7" s="51">
        <f>'ANNO 2015'!L8</f>
        <v>0</v>
      </c>
      <c r="D7" s="52">
        <f>'ANNO 2015'!P8</f>
        <v>0</v>
      </c>
      <c r="E7" s="53">
        <f>'ANNO 2015'!O8</f>
        <v>0</v>
      </c>
      <c r="F7" s="52">
        <f>'ANNO 2015'!R8</f>
        <v>0</v>
      </c>
      <c r="G7" s="53">
        <f>'ANNO 2015'!Q8</f>
        <v>0</v>
      </c>
      <c r="H7" s="54"/>
      <c r="I7" s="55"/>
      <c r="J7" s="101">
        <f t="shared" si="0"/>
        <v>0</v>
      </c>
      <c r="K7" s="59"/>
      <c r="L7" s="58"/>
    </row>
    <row r="8" spans="1:12">
      <c r="A8" s="98">
        <f>'ANNO 2015'!D10</f>
        <v>0</v>
      </c>
      <c r="B8" s="51">
        <f>'ANNO 2015'!F10</f>
        <v>0</v>
      </c>
      <c r="C8" s="51">
        <f>'ANNO 2015'!L10</f>
        <v>0</v>
      </c>
      <c r="D8" s="52">
        <f>'ANNO 2015'!P10</f>
        <v>0</v>
      </c>
      <c r="E8" s="53">
        <f>'ANNO 2015'!O10</f>
        <v>0</v>
      </c>
      <c r="F8" s="52">
        <f>'ANNO 2015'!R10</f>
        <v>0</v>
      </c>
      <c r="G8" s="53">
        <f>'ANNO 2015'!Q10</f>
        <v>0</v>
      </c>
      <c r="H8" s="54">
        <f>'ANNO 2015'!H10</f>
        <v>0</v>
      </c>
      <c r="I8" s="55">
        <f>'ANNO 2015'!I10</f>
        <v>0</v>
      </c>
      <c r="J8" s="101">
        <f t="shared" si="0"/>
        <v>0</v>
      </c>
      <c r="K8" s="59"/>
      <c r="L8" s="58"/>
    </row>
    <row r="9" spans="1:12">
      <c r="A9" s="98">
        <f>'ANNO 2015'!D12</f>
        <v>0</v>
      </c>
      <c r="B9" s="51">
        <f>'ANNO 2015'!F12</f>
        <v>0</v>
      </c>
      <c r="C9" s="51">
        <f>'ANNO 2015'!L12</f>
        <v>0</v>
      </c>
      <c r="D9" s="52">
        <f>'ANNO 2015'!P12</f>
        <v>0</v>
      </c>
      <c r="E9" s="53">
        <f>'ANNO 2015'!O12</f>
        <v>0</v>
      </c>
      <c r="F9" s="52">
        <f>'ANNO 2015'!R12</f>
        <v>0</v>
      </c>
      <c r="G9" s="53">
        <f>'ANNO 2015'!Q12</f>
        <v>0</v>
      </c>
      <c r="H9" s="54">
        <f>'ANNO 2015'!H12</f>
        <v>0</v>
      </c>
      <c r="I9" s="55">
        <f>'ANNO 2015'!I12</f>
        <v>0</v>
      </c>
      <c r="J9" s="101">
        <f t="shared" si="0"/>
        <v>0</v>
      </c>
      <c r="K9" s="60"/>
      <c r="L9" s="58"/>
    </row>
    <row r="10" spans="1:12">
      <c r="A10" s="98">
        <f>'ANNO 2015'!D16</f>
        <v>0</v>
      </c>
      <c r="B10" s="51">
        <f>'ANNO 2015'!F16</f>
        <v>0</v>
      </c>
      <c r="C10" s="51">
        <f>'ANNO 2015'!L16</f>
        <v>0</v>
      </c>
      <c r="D10" s="52">
        <f>'ANNO 2015'!P16</f>
        <v>0</v>
      </c>
      <c r="E10" s="53">
        <f>'ANNO 2015'!O16</f>
        <v>0</v>
      </c>
      <c r="F10" s="52">
        <f>'ANNO 2015'!R16</f>
        <v>0</v>
      </c>
      <c r="G10" s="53">
        <f>'ANNO 2015'!Q16</f>
        <v>0</v>
      </c>
      <c r="H10" s="54">
        <f>'ANNO 2015'!H16</f>
        <v>0</v>
      </c>
      <c r="I10" s="55">
        <f>'ANNO 2015'!I16</f>
        <v>0</v>
      </c>
      <c r="J10" s="101">
        <f t="shared" si="0"/>
        <v>0</v>
      </c>
      <c r="K10" s="60"/>
      <c r="L10" s="58"/>
    </row>
    <row r="11" spans="1:12">
      <c r="A11" s="98">
        <f>'ANNO 2015'!D17</f>
        <v>0</v>
      </c>
      <c r="B11" s="51">
        <f>'ANNO 2015'!F17</f>
        <v>0</v>
      </c>
      <c r="C11" s="51">
        <f>'ANNO 2015'!L17</f>
        <v>0</v>
      </c>
      <c r="D11" s="52">
        <f>'ANNO 2015'!P17</f>
        <v>0</v>
      </c>
      <c r="E11" s="53">
        <f>'ANNO 2015'!O17</f>
        <v>0</v>
      </c>
      <c r="F11" s="52">
        <f>'ANNO 2015'!R17</f>
        <v>0</v>
      </c>
      <c r="G11" s="53">
        <f>'ANNO 2015'!Q17</f>
        <v>0</v>
      </c>
      <c r="H11" s="54">
        <f>'ANNO 2015'!H17</f>
        <v>0</v>
      </c>
      <c r="I11" s="55">
        <f>'ANNO 2015'!I17</f>
        <v>0</v>
      </c>
      <c r="J11" s="101">
        <f t="shared" si="0"/>
        <v>0</v>
      </c>
      <c r="K11" s="60"/>
      <c r="L11" s="58"/>
    </row>
    <row r="12" spans="1:12">
      <c r="A12" s="98">
        <f>'ANNO 2015'!D18</f>
        <v>0</v>
      </c>
      <c r="B12" s="51">
        <f>'ANNO 2015'!F18</f>
        <v>0</v>
      </c>
      <c r="C12" s="51">
        <f>'ANNO 2015'!L18</f>
        <v>0</v>
      </c>
      <c r="D12" s="52">
        <f>'ANNO 2015'!P18</f>
        <v>0</v>
      </c>
      <c r="E12" s="53">
        <f>'ANNO 2015'!O18</f>
        <v>0</v>
      </c>
      <c r="F12" s="52">
        <f>'ANNO 2015'!R18</f>
        <v>0</v>
      </c>
      <c r="G12" s="53">
        <f>'ANNO 2015'!Q18</f>
        <v>0</v>
      </c>
      <c r="H12" s="54">
        <f>'ANNO 2015'!H18</f>
        <v>0</v>
      </c>
      <c r="I12" s="55">
        <f>'ANNO 2015'!I18</f>
        <v>0</v>
      </c>
      <c r="J12" s="56">
        <f t="shared" si="0"/>
        <v>0</v>
      </c>
      <c r="K12" s="60"/>
      <c r="L12" s="58"/>
    </row>
    <row r="13" spans="1:12">
      <c r="A13" s="98">
        <f>'ANNO 2015'!D19</f>
        <v>0</v>
      </c>
      <c r="B13" s="51">
        <f>'ANNO 2015'!F19</f>
        <v>0</v>
      </c>
      <c r="C13" s="51">
        <f>'ANNO 2015'!L19</f>
        <v>0</v>
      </c>
      <c r="D13" s="52">
        <f>'ANNO 2015'!P19</f>
        <v>0</v>
      </c>
      <c r="E13" s="53">
        <f>'ANNO 2015'!O19</f>
        <v>0</v>
      </c>
      <c r="F13" s="52">
        <f>'ANNO 2015'!R19</f>
        <v>0</v>
      </c>
      <c r="G13" s="53">
        <f>'ANNO 2015'!Q19</f>
        <v>0</v>
      </c>
      <c r="H13" s="54">
        <f>'ANNO 2015'!H19</f>
        <v>0</v>
      </c>
      <c r="I13" s="55">
        <f>'ANNO 2015'!I19</f>
        <v>0</v>
      </c>
      <c r="J13" s="56">
        <f t="shared" si="0"/>
        <v>0</v>
      </c>
      <c r="K13" s="60"/>
      <c r="L13" s="58"/>
    </row>
    <row r="14" spans="1:12">
      <c r="A14" s="98">
        <f>'ANNO 2015'!D20</f>
        <v>0</v>
      </c>
      <c r="B14" s="51">
        <f>'ANNO 2015'!F20</f>
        <v>0</v>
      </c>
      <c r="C14" s="51">
        <f>'ANNO 2015'!L20</f>
        <v>0</v>
      </c>
      <c r="D14" s="52">
        <f>'ANNO 2015'!P20</f>
        <v>0</v>
      </c>
      <c r="E14" s="53">
        <f>'ANNO 2015'!O20</f>
        <v>0</v>
      </c>
      <c r="F14" s="52">
        <f>'ANNO 2015'!R20</f>
        <v>0</v>
      </c>
      <c r="G14" s="53">
        <f>'ANNO 2015'!Q20</f>
        <v>0</v>
      </c>
      <c r="H14" s="54">
        <f>'ANNO 2015'!H20</f>
        <v>0</v>
      </c>
      <c r="I14" s="55">
        <f>'ANNO 2015'!I20</f>
        <v>0</v>
      </c>
      <c r="J14" s="56">
        <f t="shared" si="0"/>
        <v>0</v>
      </c>
      <c r="K14" s="60"/>
      <c r="L14" s="58"/>
    </row>
    <row r="15" spans="1:12">
      <c r="A15" s="98">
        <f>'ANNO 2015'!D21</f>
        <v>0</v>
      </c>
      <c r="B15" s="51">
        <f>'ANNO 2015'!F21</f>
        <v>0</v>
      </c>
      <c r="C15" s="51">
        <f>'ANNO 2015'!L21</f>
        <v>0</v>
      </c>
      <c r="D15" s="52">
        <f>'ANNO 2015'!P21</f>
        <v>0</v>
      </c>
      <c r="E15" s="53">
        <f>'ANNO 2015'!O21</f>
        <v>0</v>
      </c>
      <c r="F15" s="52">
        <f>'ANNO 2015'!R21</f>
        <v>0</v>
      </c>
      <c r="G15" s="53">
        <f>'ANNO 2015'!Q21</f>
        <v>0</v>
      </c>
      <c r="H15" s="54">
        <f>'ANNO 2015'!H21</f>
        <v>0</v>
      </c>
      <c r="I15" s="55">
        <f>'ANNO 2015'!I21</f>
        <v>0</v>
      </c>
      <c r="J15" s="56">
        <f t="shared" si="0"/>
        <v>0</v>
      </c>
      <c r="K15" s="60"/>
      <c r="L15" s="58"/>
    </row>
    <row r="16" spans="1:12">
      <c r="A16" s="98">
        <f>'ANNO 2015'!D22</f>
        <v>0</v>
      </c>
      <c r="B16" s="51">
        <f>'ANNO 2015'!F22</f>
        <v>0</v>
      </c>
      <c r="C16" s="51">
        <f>'ANNO 2015'!L22</f>
        <v>0</v>
      </c>
      <c r="D16" s="52">
        <f>'ANNO 2015'!P22</f>
        <v>0</v>
      </c>
      <c r="E16" s="53">
        <f>'ANNO 2015'!O22</f>
        <v>0</v>
      </c>
      <c r="F16" s="52">
        <f>'ANNO 2015'!R22</f>
        <v>0</v>
      </c>
      <c r="G16" s="53">
        <f>'ANNO 2015'!Q22</f>
        <v>0</v>
      </c>
      <c r="H16" s="54">
        <f>'ANNO 2015'!H22</f>
        <v>0</v>
      </c>
      <c r="I16" s="55">
        <f>'ANNO 2015'!I22</f>
        <v>0</v>
      </c>
      <c r="J16" s="56">
        <f t="shared" si="0"/>
        <v>0</v>
      </c>
      <c r="K16" s="60"/>
      <c r="L16" s="58"/>
    </row>
    <row r="17" spans="1:12">
      <c r="A17" s="98">
        <f>'ANNO 2015'!D23</f>
        <v>0</v>
      </c>
      <c r="B17" s="51">
        <f>'ANNO 2015'!F23</f>
        <v>0</v>
      </c>
      <c r="C17" s="51">
        <f>'ANNO 2015'!L23</f>
        <v>0</v>
      </c>
      <c r="D17" s="52">
        <f>'ANNO 2015'!P23</f>
        <v>0</v>
      </c>
      <c r="E17" s="53">
        <f>'ANNO 2015'!O23</f>
        <v>0</v>
      </c>
      <c r="F17" s="52">
        <f>'ANNO 2015'!R23</f>
        <v>0</v>
      </c>
      <c r="G17" s="53">
        <f>'ANNO 2015'!Q23</f>
        <v>0</v>
      </c>
      <c r="H17" s="54">
        <f>'ANNO 2015'!H23</f>
        <v>0</v>
      </c>
      <c r="I17" s="55">
        <f>'ANNO 2015'!I23</f>
        <v>0</v>
      </c>
      <c r="J17" s="56">
        <f t="shared" si="0"/>
        <v>0</v>
      </c>
      <c r="K17" s="60"/>
      <c r="L17" s="58"/>
    </row>
    <row r="18" spans="1:12">
      <c r="A18" s="98">
        <f>'ANNO 2015'!D24</f>
        <v>0</v>
      </c>
      <c r="B18" s="51">
        <f>'ANNO 2015'!F24</f>
        <v>0</v>
      </c>
      <c r="C18" s="51">
        <f>'ANNO 2015'!L24</f>
        <v>0</v>
      </c>
      <c r="D18" s="52">
        <f>'ANNO 2015'!P24</f>
        <v>0</v>
      </c>
      <c r="E18" s="53">
        <f>'ANNO 2015'!O24</f>
        <v>0</v>
      </c>
      <c r="F18" s="52">
        <f>'ANNO 2015'!R24</f>
        <v>0</v>
      </c>
      <c r="G18" s="53">
        <f>'ANNO 2015'!Q24</f>
        <v>0</v>
      </c>
      <c r="H18" s="54">
        <f>'ANNO 2015'!H24</f>
        <v>0</v>
      </c>
      <c r="I18" s="55">
        <f>'ANNO 2015'!I24</f>
        <v>0</v>
      </c>
      <c r="J18" s="56">
        <f t="shared" si="0"/>
        <v>0</v>
      </c>
      <c r="K18" s="60"/>
      <c r="L18" s="58"/>
    </row>
    <row r="19" spans="1:12">
      <c r="A19" s="98">
        <f>'ANNO 2015'!D25</f>
        <v>0</v>
      </c>
      <c r="B19" s="51">
        <f>'ANNO 2015'!F25</f>
        <v>0</v>
      </c>
      <c r="C19" s="51">
        <f>'ANNO 2015'!L25</f>
        <v>0</v>
      </c>
      <c r="D19" s="52">
        <f>'ANNO 2015'!P25</f>
        <v>0</v>
      </c>
      <c r="E19" s="53">
        <f>'ANNO 2015'!O25</f>
        <v>0</v>
      </c>
      <c r="F19" s="52">
        <f>'ANNO 2015'!R25</f>
        <v>0</v>
      </c>
      <c r="G19" s="53">
        <f>'ANNO 2015'!Q25</f>
        <v>0</v>
      </c>
      <c r="H19" s="54">
        <f>'ANNO 2015'!H25</f>
        <v>0</v>
      </c>
      <c r="I19" s="55">
        <f>'ANNO 2015'!I25</f>
        <v>0</v>
      </c>
      <c r="J19" s="56">
        <f t="shared" si="0"/>
        <v>0</v>
      </c>
      <c r="K19" s="61"/>
      <c r="L19" s="62"/>
    </row>
    <row r="20" spans="1:12">
      <c r="A20" s="97" t="s">
        <v>49</v>
      </c>
      <c r="B20" s="63"/>
      <c r="C20" s="63"/>
      <c r="D20" s="64"/>
      <c r="E20" s="64"/>
      <c r="F20" s="65"/>
      <c r="G20" s="66"/>
      <c r="H20" s="67">
        <f>SUM(H4:H19)</f>
        <v>0</v>
      </c>
      <c r="I20" s="67">
        <f>SUM(I4:I19)</f>
        <v>0</v>
      </c>
      <c r="J20" s="68">
        <f>SUM(J4:J19)</f>
        <v>0</v>
      </c>
      <c r="K20" s="69"/>
      <c r="L20" s="68"/>
    </row>
    <row r="21" spans="1:12">
      <c r="A21" s="70"/>
      <c r="B21" s="70"/>
      <c r="C21" s="70"/>
      <c r="G21" s="1"/>
      <c r="H21" s="71"/>
      <c r="I21" s="71"/>
      <c r="J21" s="71" t="s">
        <v>28</v>
      </c>
    </row>
    <row r="25" spans="1:12">
      <c r="A25" s="72"/>
      <c r="B25" s="72"/>
      <c r="C25" s="72"/>
      <c r="H25" s="71"/>
      <c r="I25" s="71"/>
      <c r="J25" s="71"/>
    </row>
    <row r="26" spans="1:12">
      <c r="H26" s="71"/>
      <c r="I26" s="71"/>
      <c r="J26" s="71"/>
    </row>
  </sheetData>
  <mergeCells count="2">
    <mergeCell ref="A1:L1"/>
    <mergeCell ref="A2:L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tabSelected="1" topLeftCell="C1" zoomScale="150" zoomScaleNormal="150" workbookViewId="0">
      <pane ySplit="3090" topLeftCell="A37" activePane="bottomLeft"/>
      <selection activeCell="A2" sqref="A2"/>
      <selection pane="bottomLeft" activeCell="I42" sqref="I42"/>
    </sheetView>
  </sheetViews>
  <sheetFormatPr defaultColWidth="11.5703125" defaultRowHeight="15"/>
  <cols>
    <col min="1" max="1" width="16.140625" style="73" bestFit="1" customWidth="1"/>
    <col min="2" max="2" width="17.28515625" style="74" bestFit="1" customWidth="1"/>
    <col min="3" max="3" width="11.42578125" style="73" customWidth="1"/>
    <col min="4" max="4" width="10.28515625" style="73" bestFit="1" customWidth="1"/>
    <col min="5" max="5" width="10.5703125" style="74" customWidth="1"/>
    <col min="6" max="6" width="26.7109375" style="73" customWidth="1"/>
    <col min="7" max="7" width="15.42578125" style="73" customWidth="1"/>
    <col min="8" max="8" width="13.85546875" style="73" customWidth="1"/>
    <col min="9" max="9" width="13.42578125" style="73" customWidth="1"/>
    <col min="10" max="10" width="11.5703125" style="73"/>
    <col min="11" max="11" width="13.140625" style="73" customWidth="1"/>
    <col min="12" max="12" width="13.28515625" style="73" customWidth="1"/>
    <col min="13" max="13" width="15.42578125" style="73" customWidth="1"/>
    <col min="14" max="16384" width="11.5703125" style="73"/>
  </cols>
  <sheetData>
    <row r="1" spans="1:13" ht="46.5" customHeight="1">
      <c r="H1" s="118" t="s">
        <v>29</v>
      </c>
      <c r="I1" s="75" t="s">
        <v>30</v>
      </c>
      <c r="J1" s="119" t="s">
        <v>31</v>
      </c>
      <c r="K1" s="75" t="s">
        <v>11</v>
      </c>
      <c r="L1" s="120" t="s">
        <v>32</v>
      </c>
      <c r="M1" s="116" t="s">
        <v>33</v>
      </c>
    </row>
    <row r="2" spans="1:13" s="77" customFormat="1" ht="42" customHeight="1">
      <c r="A2" s="102" t="s">
        <v>34</v>
      </c>
      <c r="B2" s="102" t="s">
        <v>35</v>
      </c>
      <c r="C2" s="102" t="s">
        <v>36</v>
      </c>
      <c r="D2" s="102" t="s">
        <v>37</v>
      </c>
      <c r="E2" s="102" t="s">
        <v>43</v>
      </c>
      <c r="F2" s="102" t="s">
        <v>38</v>
      </c>
      <c r="G2" s="102" t="s">
        <v>48</v>
      </c>
      <c r="H2" s="118"/>
      <c r="I2" s="76" t="s">
        <v>39</v>
      </c>
      <c r="J2" s="119"/>
      <c r="K2" s="76" t="s">
        <v>40</v>
      </c>
      <c r="L2" s="120"/>
      <c r="M2" s="116"/>
    </row>
    <row r="3" spans="1:13" ht="27.6" customHeight="1">
      <c r="A3" s="78">
        <v>87118107317</v>
      </c>
      <c r="B3" s="106">
        <v>90.86</v>
      </c>
      <c r="C3" s="80">
        <v>43195</v>
      </c>
      <c r="D3" s="80">
        <v>43225</v>
      </c>
      <c r="E3" s="81">
        <v>0</v>
      </c>
      <c r="F3" s="99" t="s">
        <v>50</v>
      </c>
      <c r="G3" s="82">
        <v>43202</v>
      </c>
      <c r="H3" s="103">
        <f t="shared" ref="H3:H12" si="0">A3</f>
        <v>87118107317</v>
      </c>
      <c r="I3" s="83">
        <f t="shared" ref="I3:I43" si="1">B3-E3</f>
        <v>90.86</v>
      </c>
      <c r="J3" s="84">
        <f t="shared" ref="J3:J12" si="2">IF(D3=0,"",D3)</f>
        <v>43225</v>
      </c>
      <c r="K3" s="84">
        <f t="shared" ref="K3:K12" si="3">IF(G3=0,"",G3)</f>
        <v>43202</v>
      </c>
      <c r="L3" s="85">
        <f t="shared" ref="L3:L12" si="4">IF(AND(J3&lt;&gt;"",K3&lt;&gt;""),K3-J3,"")</f>
        <v>-23</v>
      </c>
      <c r="M3" s="86">
        <f t="shared" ref="M3:M12" si="5">IF(AND(L3&lt;&gt;"",I3&lt;&gt;""),L3*I3,"")</f>
        <v>-2089.7800000000002</v>
      </c>
    </row>
    <row r="4" spans="1:13" ht="27.6" customHeight="1">
      <c r="A4" s="78" t="s">
        <v>56</v>
      </c>
      <c r="B4" s="79">
        <v>36.6</v>
      </c>
      <c r="C4" s="80">
        <v>43222</v>
      </c>
      <c r="D4" s="80">
        <v>43253</v>
      </c>
      <c r="E4" s="104">
        <v>6.6</v>
      </c>
      <c r="F4" s="99" t="s">
        <v>51</v>
      </c>
      <c r="G4" s="82">
        <v>43223</v>
      </c>
      <c r="H4" s="103" t="str">
        <f t="shared" si="0"/>
        <v>8/PA</v>
      </c>
      <c r="I4" s="83">
        <f t="shared" si="1"/>
        <v>30</v>
      </c>
      <c r="J4" s="84">
        <f t="shared" si="2"/>
        <v>43253</v>
      </c>
      <c r="K4" s="84">
        <f t="shared" si="3"/>
        <v>43223</v>
      </c>
      <c r="L4" s="85">
        <f t="shared" si="4"/>
        <v>-30</v>
      </c>
      <c r="M4" s="86">
        <f t="shared" si="5"/>
        <v>-900</v>
      </c>
    </row>
    <row r="5" spans="1:13" ht="27.6" customHeight="1">
      <c r="A5" s="78" t="s">
        <v>57</v>
      </c>
      <c r="B5" s="106">
        <v>151.76</v>
      </c>
      <c r="C5" s="80">
        <v>43209</v>
      </c>
      <c r="D5" s="80">
        <v>43251</v>
      </c>
      <c r="E5" s="81">
        <v>27.37</v>
      </c>
      <c r="F5" s="99" t="s">
        <v>55</v>
      </c>
      <c r="G5" s="82">
        <v>43147</v>
      </c>
      <c r="H5" s="103" t="str">
        <f t="shared" si="0"/>
        <v>FEL000007</v>
      </c>
      <c r="I5" s="83">
        <f t="shared" si="1"/>
        <v>124.38999999999999</v>
      </c>
      <c r="J5" s="84">
        <f t="shared" si="2"/>
        <v>43251</v>
      </c>
      <c r="K5" s="84">
        <f t="shared" si="3"/>
        <v>43147</v>
      </c>
      <c r="L5" s="85">
        <f t="shared" si="4"/>
        <v>-104</v>
      </c>
      <c r="M5" s="86">
        <f t="shared" si="5"/>
        <v>-12936.559999999998</v>
      </c>
    </row>
    <row r="6" spans="1:13" ht="27.6" customHeight="1">
      <c r="A6" s="78" t="s">
        <v>58</v>
      </c>
      <c r="B6" s="79">
        <v>229.9</v>
      </c>
      <c r="C6" s="80">
        <v>43210</v>
      </c>
      <c r="D6" s="80">
        <v>43251</v>
      </c>
      <c r="E6" s="81">
        <v>41.46</v>
      </c>
      <c r="F6" s="99" t="s">
        <v>59</v>
      </c>
      <c r="G6" s="82">
        <v>43229</v>
      </c>
      <c r="H6" s="103" t="str">
        <f t="shared" si="0"/>
        <v>4/PA</v>
      </c>
      <c r="I6" s="83">
        <f t="shared" si="1"/>
        <v>188.44</v>
      </c>
      <c r="J6" s="84">
        <f t="shared" si="2"/>
        <v>43251</v>
      </c>
      <c r="K6" s="84">
        <f t="shared" si="3"/>
        <v>43229</v>
      </c>
      <c r="L6" s="85">
        <f t="shared" si="4"/>
        <v>-22</v>
      </c>
      <c r="M6" s="86">
        <f t="shared" si="5"/>
        <v>-4145.68</v>
      </c>
    </row>
    <row r="7" spans="1:13" ht="27.6" customHeight="1">
      <c r="A7" s="78">
        <v>8718144421</v>
      </c>
      <c r="B7" s="79">
        <v>74.180000000000007</v>
      </c>
      <c r="C7" s="80">
        <v>43224</v>
      </c>
      <c r="D7" s="80">
        <v>43254</v>
      </c>
      <c r="E7" s="81">
        <v>0</v>
      </c>
      <c r="F7" s="99" t="s">
        <v>50</v>
      </c>
      <c r="G7" s="82">
        <v>43229</v>
      </c>
      <c r="H7" s="103">
        <f t="shared" si="0"/>
        <v>8718144421</v>
      </c>
      <c r="I7" s="83">
        <f t="shared" si="1"/>
        <v>74.180000000000007</v>
      </c>
      <c r="J7" s="84">
        <f t="shared" si="2"/>
        <v>43254</v>
      </c>
      <c r="K7" s="84">
        <f t="shared" si="3"/>
        <v>43229</v>
      </c>
      <c r="L7" s="85">
        <f t="shared" si="4"/>
        <v>-25</v>
      </c>
      <c r="M7" s="86">
        <f t="shared" si="5"/>
        <v>-1854.5000000000002</v>
      </c>
    </row>
    <row r="8" spans="1:13" ht="27.6" customHeight="1">
      <c r="A8" s="78" t="s">
        <v>60</v>
      </c>
      <c r="B8" s="79">
        <v>169.85</v>
      </c>
      <c r="C8" s="80">
        <v>43222</v>
      </c>
      <c r="D8" s="80">
        <v>43281</v>
      </c>
      <c r="E8" s="81">
        <v>30.57</v>
      </c>
      <c r="F8" s="99" t="s">
        <v>55</v>
      </c>
      <c r="G8" s="82">
        <v>43229</v>
      </c>
      <c r="H8" s="103" t="str">
        <f t="shared" si="0"/>
        <v>FEL000009</v>
      </c>
      <c r="I8" s="83">
        <f t="shared" si="1"/>
        <v>139.28</v>
      </c>
      <c r="J8" s="84">
        <f t="shared" si="2"/>
        <v>43281</v>
      </c>
      <c r="K8" s="84">
        <f t="shared" si="3"/>
        <v>43229</v>
      </c>
      <c r="L8" s="85">
        <f t="shared" si="4"/>
        <v>-52</v>
      </c>
      <c r="M8" s="86">
        <f t="shared" si="5"/>
        <v>-7242.56</v>
      </c>
    </row>
    <row r="9" spans="1:13" ht="27.6" customHeight="1">
      <c r="A9" s="78" t="s">
        <v>61</v>
      </c>
      <c r="B9" s="79">
        <v>552.1</v>
      </c>
      <c r="C9" s="80">
        <v>43230</v>
      </c>
      <c r="D9" s="80">
        <v>43281</v>
      </c>
      <c r="E9" s="104">
        <v>99.56</v>
      </c>
      <c r="F9" s="99" t="s">
        <v>55</v>
      </c>
      <c r="G9" s="82">
        <v>43250</v>
      </c>
      <c r="H9" s="103" t="str">
        <f t="shared" si="0"/>
        <v>FEL000010</v>
      </c>
      <c r="I9" s="83">
        <f t="shared" si="1"/>
        <v>452.54</v>
      </c>
      <c r="J9" s="84">
        <f t="shared" si="2"/>
        <v>43281</v>
      </c>
      <c r="K9" s="84">
        <f t="shared" si="3"/>
        <v>43250</v>
      </c>
      <c r="L9" s="85">
        <f t="shared" si="4"/>
        <v>-31</v>
      </c>
      <c r="M9" s="86">
        <f t="shared" si="5"/>
        <v>-14028.74</v>
      </c>
    </row>
    <row r="10" spans="1:13" ht="27.6" customHeight="1">
      <c r="A10" s="78">
        <v>8718181824</v>
      </c>
      <c r="B10" s="79">
        <v>54.05</v>
      </c>
      <c r="C10" s="80">
        <v>43248</v>
      </c>
      <c r="D10" s="80">
        <v>43278</v>
      </c>
      <c r="E10" s="81">
        <v>0</v>
      </c>
      <c r="F10" s="99" t="s">
        <v>50</v>
      </c>
      <c r="G10" s="82">
        <v>43250</v>
      </c>
      <c r="H10" s="103">
        <f t="shared" si="0"/>
        <v>8718181824</v>
      </c>
      <c r="I10" s="83">
        <f t="shared" si="1"/>
        <v>54.05</v>
      </c>
      <c r="J10" s="84">
        <f t="shared" si="2"/>
        <v>43278</v>
      </c>
      <c r="K10" s="84">
        <f t="shared" si="3"/>
        <v>43250</v>
      </c>
      <c r="L10" s="85">
        <f t="shared" si="4"/>
        <v>-28</v>
      </c>
      <c r="M10" s="86">
        <f t="shared" si="5"/>
        <v>-1513.3999999999999</v>
      </c>
    </row>
    <row r="11" spans="1:13" ht="27.6" customHeight="1">
      <c r="A11" s="78" t="s">
        <v>62</v>
      </c>
      <c r="B11" s="79">
        <v>139.08000000000001</v>
      </c>
      <c r="C11" s="80">
        <v>43251</v>
      </c>
      <c r="D11" s="80">
        <v>43281</v>
      </c>
      <c r="E11" s="81">
        <v>25.08</v>
      </c>
      <c r="F11" s="99" t="s">
        <v>51</v>
      </c>
      <c r="G11" s="82">
        <v>43255</v>
      </c>
      <c r="H11" s="103" t="str">
        <f t="shared" si="0"/>
        <v>10/PA</v>
      </c>
      <c r="I11" s="83">
        <f t="shared" si="1"/>
        <v>114.00000000000001</v>
      </c>
      <c r="J11" s="84">
        <f t="shared" si="2"/>
        <v>43281</v>
      </c>
      <c r="K11" s="84">
        <f t="shared" si="3"/>
        <v>43255</v>
      </c>
      <c r="L11" s="85">
        <f t="shared" si="4"/>
        <v>-26</v>
      </c>
      <c r="M11" s="86">
        <f t="shared" si="5"/>
        <v>-2964.0000000000005</v>
      </c>
    </row>
    <row r="12" spans="1:13" ht="27.6" customHeight="1">
      <c r="A12" s="78">
        <v>8718209066</v>
      </c>
      <c r="B12" s="79">
        <v>36.58</v>
      </c>
      <c r="C12" s="80">
        <v>43265</v>
      </c>
      <c r="D12" s="80">
        <v>43295</v>
      </c>
      <c r="E12" s="81">
        <v>0</v>
      </c>
      <c r="F12" s="99" t="s">
        <v>50</v>
      </c>
      <c r="G12" s="82">
        <v>43272</v>
      </c>
      <c r="H12" s="103">
        <f t="shared" si="0"/>
        <v>8718209066</v>
      </c>
      <c r="I12" s="83">
        <f t="shared" si="1"/>
        <v>36.58</v>
      </c>
      <c r="J12" s="84">
        <f t="shared" si="2"/>
        <v>43295</v>
      </c>
      <c r="K12" s="84">
        <f t="shared" si="3"/>
        <v>43272</v>
      </c>
      <c r="L12" s="85">
        <f t="shared" si="4"/>
        <v>-23</v>
      </c>
      <c r="M12" s="86">
        <f t="shared" si="5"/>
        <v>-841.33999999999992</v>
      </c>
    </row>
    <row r="13" spans="1:13" ht="27.6" customHeight="1">
      <c r="A13" s="78">
        <v>2599</v>
      </c>
      <c r="B13" s="106">
        <v>69.42</v>
      </c>
      <c r="C13" s="80">
        <v>43190</v>
      </c>
      <c r="D13" s="80">
        <v>43251</v>
      </c>
      <c r="E13" s="81">
        <v>12.52</v>
      </c>
      <c r="F13" s="99" t="s">
        <v>63</v>
      </c>
      <c r="G13" s="82">
        <v>43202</v>
      </c>
      <c r="H13" s="103">
        <f>A13</f>
        <v>2599</v>
      </c>
      <c r="I13" s="83">
        <f t="shared" si="1"/>
        <v>56.900000000000006</v>
      </c>
      <c r="J13" s="84">
        <f>IF(D13=0,"",D13)</f>
        <v>43251</v>
      </c>
      <c r="K13" s="84">
        <f>IF(G13=0,"",G13)</f>
        <v>43202</v>
      </c>
      <c r="L13" s="85">
        <f>IF(AND(J13&lt;&gt;"",K13&lt;&gt;""),K13-J13,"")</f>
        <v>-49</v>
      </c>
      <c r="M13" s="86">
        <f>IF(AND(L13&lt;&gt;"",I13&lt;&gt;""),L13*I13,"")</f>
        <v>-2788.1000000000004</v>
      </c>
    </row>
    <row r="14" spans="1:13" ht="27.6" customHeight="1">
      <c r="A14" s="78">
        <v>941</v>
      </c>
      <c r="B14" s="79">
        <v>2851.75</v>
      </c>
      <c r="C14" s="80">
        <v>43210</v>
      </c>
      <c r="D14" s="80">
        <v>43251</v>
      </c>
      <c r="E14" s="81">
        <v>514.25</v>
      </c>
      <c r="F14" s="99" t="s">
        <v>64</v>
      </c>
      <c r="G14" s="82">
        <v>43216</v>
      </c>
      <c r="H14" s="103">
        <f t="shared" ref="H14:H43" si="6">A14</f>
        <v>941</v>
      </c>
      <c r="I14" s="83">
        <f t="shared" si="1"/>
        <v>2337.5</v>
      </c>
      <c r="J14" s="84">
        <f>IF(D14=0,"",D14)</f>
        <v>43251</v>
      </c>
      <c r="K14" s="84">
        <f>IF(G14=0,"",G14)</f>
        <v>43216</v>
      </c>
      <c r="L14" s="85">
        <f t="shared" ref="L14:L43" si="7">IF(AND(J14&lt;&gt;"",K14&lt;&gt;""),K14-J14,"")</f>
        <v>-35</v>
      </c>
      <c r="M14" s="86">
        <f t="shared" ref="M14:M43" si="8">IF(AND(L14&lt;&gt;"",I14&lt;&gt;""),L14*I14,"")</f>
        <v>-81812.5</v>
      </c>
    </row>
    <row r="15" spans="1:13" ht="27.6" customHeight="1">
      <c r="A15" s="78" t="s">
        <v>65</v>
      </c>
      <c r="B15" s="79">
        <v>2333.25</v>
      </c>
      <c r="C15" s="80">
        <v>43208</v>
      </c>
      <c r="D15" s="80">
        <v>43238</v>
      </c>
      <c r="E15" s="104">
        <v>420.75</v>
      </c>
      <c r="F15" s="99" t="s">
        <v>66</v>
      </c>
      <c r="G15" s="82">
        <v>43216</v>
      </c>
      <c r="H15" s="103" t="str">
        <f t="shared" si="6"/>
        <v>4/439</v>
      </c>
      <c r="I15" s="83">
        <f t="shared" si="1"/>
        <v>1912.5</v>
      </c>
      <c r="J15" s="84">
        <f>IF(D15=0,"",D15)</f>
        <v>43238</v>
      </c>
      <c r="K15" s="84">
        <f>IF(G15=0,"",G15)</f>
        <v>43216</v>
      </c>
      <c r="L15" s="85">
        <f t="shared" si="7"/>
        <v>-22</v>
      </c>
      <c r="M15" s="86">
        <f t="shared" si="8"/>
        <v>-42075</v>
      </c>
    </row>
    <row r="16" spans="1:13" ht="27.6" customHeight="1">
      <c r="A16" s="78">
        <v>74900032</v>
      </c>
      <c r="B16" s="79">
        <v>834.34</v>
      </c>
      <c r="C16" s="80">
        <v>43211</v>
      </c>
      <c r="D16" s="80">
        <v>43241</v>
      </c>
      <c r="E16" s="81">
        <v>6.36</v>
      </c>
      <c r="F16" s="99" t="s">
        <v>67</v>
      </c>
      <c r="G16" s="82">
        <v>43223</v>
      </c>
      <c r="H16" s="103">
        <f t="shared" si="6"/>
        <v>74900032</v>
      </c>
      <c r="I16" s="83">
        <f t="shared" si="1"/>
        <v>827.98</v>
      </c>
      <c r="J16" s="84">
        <f t="shared" ref="J16:J43" si="9">IF(D16=0,"",D16)</f>
        <v>43241</v>
      </c>
      <c r="K16" s="84">
        <f t="shared" ref="K16:K43" si="10">IF(G16=0,"",G16)</f>
        <v>43223</v>
      </c>
      <c r="L16" s="85">
        <f t="shared" si="7"/>
        <v>-18</v>
      </c>
      <c r="M16" s="86">
        <f t="shared" si="8"/>
        <v>-14903.64</v>
      </c>
    </row>
    <row r="17" spans="1:13" ht="27.6" customHeight="1">
      <c r="A17" s="78">
        <v>296</v>
      </c>
      <c r="B17" s="79">
        <v>195.2</v>
      </c>
      <c r="C17" s="80">
        <v>43235</v>
      </c>
      <c r="D17" s="80">
        <v>43265</v>
      </c>
      <c r="E17" s="81">
        <v>35.200000000000003</v>
      </c>
      <c r="F17" s="99" t="s">
        <v>53</v>
      </c>
      <c r="G17" s="82">
        <v>43250</v>
      </c>
      <c r="H17" s="103">
        <f t="shared" si="6"/>
        <v>296</v>
      </c>
      <c r="I17" s="83">
        <f t="shared" si="1"/>
        <v>160</v>
      </c>
      <c r="J17" s="84">
        <f t="shared" si="9"/>
        <v>43265</v>
      </c>
      <c r="K17" s="84">
        <f t="shared" si="10"/>
        <v>43250</v>
      </c>
      <c r="L17" s="85">
        <f t="shared" si="7"/>
        <v>-15</v>
      </c>
      <c r="M17" s="86">
        <f t="shared" si="8"/>
        <v>-2400</v>
      </c>
    </row>
    <row r="18" spans="1:13" ht="27.6" customHeight="1">
      <c r="A18" s="78" t="s">
        <v>68</v>
      </c>
      <c r="B18" s="79">
        <v>244.39</v>
      </c>
      <c r="C18" s="80">
        <v>43235</v>
      </c>
      <c r="D18" s="80">
        <v>43265</v>
      </c>
      <c r="E18" s="81">
        <v>44.07</v>
      </c>
      <c r="F18" s="99" t="s">
        <v>69</v>
      </c>
      <c r="G18" s="82">
        <v>43250</v>
      </c>
      <c r="H18" s="103" t="str">
        <f t="shared" si="6"/>
        <v>1/E</v>
      </c>
      <c r="I18" s="83">
        <f t="shared" si="1"/>
        <v>200.32</v>
      </c>
      <c r="J18" s="84">
        <f t="shared" si="9"/>
        <v>43265</v>
      </c>
      <c r="K18" s="84">
        <f t="shared" si="10"/>
        <v>43250</v>
      </c>
      <c r="L18" s="85">
        <f t="shared" si="7"/>
        <v>-15</v>
      </c>
      <c r="M18" s="86">
        <f t="shared" si="8"/>
        <v>-3004.7999999999997</v>
      </c>
    </row>
    <row r="19" spans="1:13" ht="27.6" customHeight="1">
      <c r="A19" s="105" t="s">
        <v>70</v>
      </c>
      <c r="B19" s="79">
        <v>136.5</v>
      </c>
      <c r="C19" s="80">
        <v>43255</v>
      </c>
      <c r="D19" s="80">
        <v>43284</v>
      </c>
      <c r="E19" s="81">
        <v>0</v>
      </c>
      <c r="F19" s="99" t="s">
        <v>71</v>
      </c>
      <c r="G19" s="82">
        <v>43258</v>
      </c>
      <c r="H19" s="103" t="str">
        <f t="shared" si="6"/>
        <v>2288-2289</v>
      </c>
      <c r="I19" s="83">
        <f t="shared" si="1"/>
        <v>136.5</v>
      </c>
      <c r="J19" s="84">
        <f t="shared" si="9"/>
        <v>43284</v>
      </c>
      <c r="K19" s="84">
        <f t="shared" si="10"/>
        <v>43258</v>
      </c>
      <c r="L19" s="85">
        <f t="shared" si="7"/>
        <v>-26</v>
      </c>
      <c r="M19" s="86">
        <f t="shared" si="8"/>
        <v>-3549</v>
      </c>
    </row>
    <row r="20" spans="1:13" ht="27.6" customHeight="1">
      <c r="A20" s="78" t="s">
        <v>72</v>
      </c>
      <c r="B20" s="79">
        <v>2376</v>
      </c>
      <c r="C20" s="80">
        <v>43251</v>
      </c>
      <c r="D20" s="80">
        <v>43281</v>
      </c>
      <c r="E20" s="104">
        <v>428.46</v>
      </c>
      <c r="F20" s="99" t="s">
        <v>52</v>
      </c>
      <c r="G20" s="82">
        <v>43263</v>
      </c>
      <c r="H20" s="103" t="str">
        <f t="shared" si="6"/>
        <v>82/18</v>
      </c>
      <c r="I20" s="83">
        <f t="shared" si="1"/>
        <v>1947.54</v>
      </c>
      <c r="J20" s="84">
        <f t="shared" si="9"/>
        <v>43281</v>
      </c>
      <c r="K20" s="84">
        <f t="shared" si="10"/>
        <v>43263</v>
      </c>
      <c r="L20" s="85">
        <f t="shared" si="7"/>
        <v>-18</v>
      </c>
      <c r="M20" s="86">
        <f t="shared" si="8"/>
        <v>-35055.72</v>
      </c>
    </row>
    <row r="21" spans="1:13" ht="27.6" customHeight="1">
      <c r="A21" s="78" t="s">
        <v>73</v>
      </c>
      <c r="B21" s="79">
        <v>966.24</v>
      </c>
      <c r="C21" s="80">
        <v>43203</v>
      </c>
      <c r="D21" s="80">
        <v>43242</v>
      </c>
      <c r="E21" s="81">
        <v>174.24</v>
      </c>
      <c r="F21" s="99" t="s">
        <v>74</v>
      </c>
      <c r="G21" s="82">
        <v>43216</v>
      </c>
      <c r="H21" s="103" t="str">
        <f t="shared" si="6"/>
        <v>V3-9290</v>
      </c>
      <c r="I21" s="83">
        <f t="shared" si="1"/>
        <v>792</v>
      </c>
      <c r="J21" s="84">
        <f t="shared" si="9"/>
        <v>43242</v>
      </c>
      <c r="K21" s="84">
        <f t="shared" si="10"/>
        <v>43216</v>
      </c>
      <c r="L21" s="85">
        <f t="shared" si="7"/>
        <v>-26</v>
      </c>
      <c r="M21" s="86">
        <f t="shared" si="8"/>
        <v>-20592</v>
      </c>
    </row>
    <row r="22" spans="1:13" ht="27.6" customHeight="1">
      <c r="A22" s="78" t="s">
        <v>75</v>
      </c>
      <c r="B22" s="79">
        <v>150</v>
      </c>
      <c r="C22" s="80">
        <v>43248</v>
      </c>
      <c r="D22" s="80">
        <v>43278</v>
      </c>
      <c r="E22" s="81">
        <v>0</v>
      </c>
      <c r="F22" s="99" t="s">
        <v>76</v>
      </c>
      <c r="G22" s="82">
        <v>43250</v>
      </c>
      <c r="H22" s="103" t="str">
        <f t="shared" si="6"/>
        <v>2FE</v>
      </c>
      <c r="I22" s="83">
        <f t="shared" si="1"/>
        <v>150</v>
      </c>
      <c r="J22" s="84">
        <f t="shared" si="9"/>
        <v>43278</v>
      </c>
      <c r="K22" s="84">
        <f t="shared" si="10"/>
        <v>43250</v>
      </c>
      <c r="L22" s="85">
        <f t="shared" si="7"/>
        <v>-28</v>
      </c>
      <c r="M22" s="86">
        <f t="shared" si="8"/>
        <v>-4200</v>
      </c>
    </row>
    <row r="23" spans="1:13" ht="27.6" customHeight="1">
      <c r="A23" s="78">
        <v>302</v>
      </c>
      <c r="B23" s="79">
        <v>3050</v>
      </c>
      <c r="C23" s="80">
        <v>43241</v>
      </c>
      <c r="D23" s="80">
        <v>43271</v>
      </c>
      <c r="E23" s="104">
        <v>550</v>
      </c>
      <c r="F23" s="99" t="s">
        <v>53</v>
      </c>
      <c r="G23" s="82">
        <v>43251</v>
      </c>
      <c r="H23" s="103">
        <f t="shared" si="6"/>
        <v>302</v>
      </c>
      <c r="I23" s="83">
        <f t="shared" si="1"/>
        <v>2500</v>
      </c>
      <c r="J23" s="84">
        <f t="shared" si="9"/>
        <v>43271</v>
      </c>
      <c r="K23" s="84">
        <f t="shared" si="10"/>
        <v>43251</v>
      </c>
      <c r="L23" s="85">
        <f t="shared" si="7"/>
        <v>-20</v>
      </c>
      <c r="M23" s="86">
        <f t="shared" si="8"/>
        <v>-50000</v>
      </c>
    </row>
    <row r="24" spans="1:13" ht="27.6" customHeight="1">
      <c r="A24" s="78">
        <v>303</v>
      </c>
      <c r="B24" s="79">
        <v>3636.14</v>
      </c>
      <c r="C24" s="80">
        <v>43241</v>
      </c>
      <c r="D24" s="80">
        <v>43271</v>
      </c>
      <c r="E24" s="81">
        <v>655.7</v>
      </c>
      <c r="F24" s="99" t="s">
        <v>53</v>
      </c>
      <c r="G24" s="82">
        <v>43250</v>
      </c>
      <c r="H24" s="103">
        <f t="shared" si="6"/>
        <v>303</v>
      </c>
      <c r="I24" s="83">
        <f t="shared" si="1"/>
        <v>2980.4399999999996</v>
      </c>
      <c r="J24" s="84">
        <f t="shared" si="9"/>
        <v>43271</v>
      </c>
      <c r="K24" s="84">
        <f t="shared" si="10"/>
        <v>43250</v>
      </c>
      <c r="L24" s="85">
        <f t="shared" si="7"/>
        <v>-21</v>
      </c>
      <c r="M24" s="86">
        <f t="shared" si="8"/>
        <v>-62589.239999999991</v>
      </c>
    </row>
    <row r="25" spans="1:13" ht="27.6" customHeight="1">
      <c r="A25" s="78">
        <v>4</v>
      </c>
      <c r="B25" s="79">
        <v>1260</v>
      </c>
      <c r="C25" s="80">
        <v>43258</v>
      </c>
      <c r="D25" s="80">
        <v>43287</v>
      </c>
      <c r="E25" s="81">
        <v>0</v>
      </c>
      <c r="F25" s="99" t="s">
        <v>77</v>
      </c>
      <c r="G25" s="82">
        <v>43272</v>
      </c>
      <c r="H25" s="103">
        <f t="shared" si="6"/>
        <v>4</v>
      </c>
      <c r="I25" s="83">
        <f t="shared" si="1"/>
        <v>1260</v>
      </c>
      <c r="J25" s="84">
        <f t="shared" si="9"/>
        <v>43287</v>
      </c>
      <c r="K25" s="84">
        <f t="shared" si="10"/>
        <v>43272</v>
      </c>
      <c r="L25" s="85">
        <f t="shared" si="7"/>
        <v>-15</v>
      </c>
      <c r="M25" s="86">
        <f t="shared" si="8"/>
        <v>-18900</v>
      </c>
    </row>
    <row r="26" spans="1:13" ht="27.6" customHeight="1">
      <c r="A26" s="78">
        <v>3</v>
      </c>
      <c r="B26" s="79">
        <v>500</v>
      </c>
      <c r="C26" s="80">
        <v>43220</v>
      </c>
      <c r="D26" s="80">
        <v>43249</v>
      </c>
      <c r="E26" s="81">
        <v>0</v>
      </c>
      <c r="F26" s="99" t="s">
        <v>78</v>
      </c>
      <c r="G26" s="82">
        <v>43223</v>
      </c>
      <c r="H26" s="103">
        <f t="shared" si="6"/>
        <v>3</v>
      </c>
      <c r="I26" s="83">
        <f t="shared" si="1"/>
        <v>500</v>
      </c>
      <c r="J26" s="84">
        <f t="shared" si="9"/>
        <v>43249</v>
      </c>
      <c r="K26" s="84">
        <f t="shared" si="10"/>
        <v>43223</v>
      </c>
      <c r="L26" s="85">
        <f t="shared" si="7"/>
        <v>-26</v>
      </c>
      <c r="M26" s="86">
        <f t="shared" si="8"/>
        <v>-13000</v>
      </c>
    </row>
    <row r="27" spans="1:13" ht="27.6" customHeight="1">
      <c r="A27" s="82">
        <v>40032</v>
      </c>
      <c r="B27" s="79">
        <v>6600.3</v>
      </c>
      <c r="C27" s="80">
        <v>43257</v>
      </c>
      <c r="D27" s="80">
        <v>43286</v>
      </c>
      <c r="E27" s="81">
        <v>0</v>
      </c>
      <c r="F27" s="99" t="s">
        <v>79</v>
      </c>
      <c r="G27" s="82">
        <v>43258</v>
      </c>
      <c r="H27" s="103">
        <f t="shared" si="6"/>
        <v>40032</v>
      </c>
      <c r="I27" s="83">
        <f t="shared" si="1"/>
        <v>6600.3</v>
      </c>
      <c r="J27" s="84">
        <f t="shared" si="9"/>
        <v>43286</v>
      </c>
      <c r="K27" s="84">
        <f t="shared" si="10"/>
        <v>43258</v>
      </c>
      <c r="L27" s="85">
        <f t="shared" si="7"/>
        <v>-28</v>
      </c>
      <c r="M27" s="86">
        <f t="shared" si="8"/>
        <v>-184808.4</v>
      </c>
    </row>
    <row r="28" spans="1:13" ht="27.6" customHeight="1">
      <c r="A28" s="107" t="s">
        <v>80</v>
      </c>
      <c r="B28" s="79">
        <v>440</v>
      </c>
      <c r="C28" s="80">
        <v>43189</v>
      </c>
      <c r="D28" s="80">
        <v>43251</v>
      </c>
      <c r="E28" s="81">
        <v>40</v>
      </c>
      <c r="F28" s="99" t="s">
        <v>81</v>
      </c>
      <c r="G28" s="82">
        <v>43202</v>
      </c>
      <c r="H28" s="103" t="str">
        <f t="shared" si="6"/>
        <v>8/a</v>
      </c>
      <c r="I28" s="83">
        <f t="shared" si="1"/>
        <v>400</v>
      </c>
      <c r="J28" s="84">
        <f t="shared" si="9"/>
        <v>43251</v>
      </c>
      <c r="K28" s="84">
        <f t="shared" si="10"/>
        <v>43202</v>
      </c>
      <c r="L28" s="85">
        <f t="shared" si="7"/>
        <v>-49</v>
      </c>
      <c r="M28" s="86">
        <f t="shared" si="8"/>
        <v>-19600</v>
      </c>
    </row>
    <row r="29" spans="1:13" ht="27.6" customHeight="1">
      <c r="A29" s="78">
        <v>30400</v>
      </c>
      <c r="B29" s="79">
        <v>1277.4000000000001</v>
      </c>
      <c r="C29" s="80">
        <v>43206</v>
      </c>
      <c r="D29" s="80">
        <v>43236</v>
      </c>
      <c r="E29" s="81">
        <v>0</v>
      </c>
      <c r="F29" s="99" t="s">
        <v>82</v>
      </c>
      <c r="G29" s="82">
        <v>43208</v>
      </c>
      <c r="H29" s="103">
        <f t="shared" si="6"/>
        <v>30400</v>
      </c>
      <c r="I29" s="83">
        <f t="shared" si="1"/>
        <v>1277.4000000000001</v>
      </c>
      <c r="J29" s="84">
        <f t="shared" si="9"/>
        <v>43236</v>
      </c>
      <c r="K29" s="84">
        <f t="shared" si="10"/>
        <v>43208</v>
      </c>
      <c r="L29" s="85">
        <f t="shared" si="7"/>
        <v>-28</v>
      </c>
      <c r="M29" s="86">
        <f t="shared" si="8"/>
        <v>-35767.200000000004</v>
      </c>
    </row>
    <row r="30" spans="1:13" ht="27.6" customHeight="1">
      <c r="A30" s="78" t="s">
        <v>83</v>
      </c>
      <c r="B30" s="79">
        <v>2200</v>
      </c>
      <c r="C30" s="80">
        <v>43220</v>
      </c>
      <c r="D30" s="80">
        <v>43281</v>
      </c>
      <c r="E30" s="81">
        <v>200</v>
      </c>
      <c r="F30" s="99" t="s">
        <v>81</v>
      </c>
      <c r="G30" s="82">
        <v>43250</v>
      </c>
      <c r="H30" s="103" t="str">
        <f t="shared" si="6"/>
        <v>18/a</v>
      </c>
      <c r="I30" s="83">
        <f t="shared" si="1"/>
        <v>2000</v>
      </c>
      <c r="J30" s="84">
        <f t="shared" si="9"/>
        <v>43281</v>
      </c>
      <c r="K30" s="84">
        <f t="shared" si="10"/>
        <v>43250</v>
      </c>
      <c r="L30" s="85">
        <f t="shared" si="7"/>
        <v>-31</v>
      </c>
      <c r="M30" s="86">
        <f t="shared" si="8"/>
        <v>-62000</v>
      </c>
    </row>
    <row r="31" spans="1:13" ht="27.6" customHeight="1">
      <c r="A31" s="78" t="s">
        <v>84</v>
      </c>
      <c r="B31" s="79">
        <v>1460</v>
      </c>
      <c r="C31" s="80">
        <v>43218</v>
      </c>
      <c r="D31" s="80">
        <v>43263</v>
      </c>
      <c r="E31" s="81">
        <v>132.72</v>
      </c>
      <c r="F31" s="99" t="s">
        <v>85</v>
      </c>
      <c r="G31" s="82">
        <v>43251</v>
      </c>
      <c r="H31" s="103" t="str">
        <f t="shared" si="6"/>
        <v>2018/3/72</v>
      </c>
      <c r="I31" s="83">
        <f t="shared" si="1"/>
        <v>1327.28</v>
      </c>
      <c r="J31" s="84">
        <f t="shared" si="9"/>
        <v>43263</v>
      </c>
      <c r="K31" s="84">
        <f t="shared" si="10"/>
        <v>43251</v>
      </c>
      <c r="L31" s="85">
        <f t="shared" si="7"/>
        <v>-12</v>
      </c>
      <c r="M31" s="86">
        <f t="shared" si="8"/>
        <v>-15927.36</v>
      </c>
    </row>
    <row r="32" spans="1:13" ht="27.6" customHeight="1">
      <c r="A32" s="78" t="s">
        <v>86</v>
      </c>
      <c r="B32" s="79">
        <v>910</v>
      </c>
      <c r="C32" s="80">
        <v>43218</v>
      </c>
      <c r="D32" s="80">
        <v>43279</v>
      </c>
      <c r="E32" s="81">
        <v>0</v>
      </c>
      <c r="F32" s="99" t="s">
        <v>87</v>
      </c>
      <c r="G32" s="82">
        <v>43251</v>
      </c>
      <c r="H32" s="103" t="s">
        <v>86</v>
      </c>
      <c r="I32" s="83">
        <f t="shared" si="1"/>
        <v>910</v>
      </c>
      <c r="J32" s="84">
        <f t="shared" si="9"/>
        <v>43279</v>
      </c>
      <c r="K32" s="84">
        <f t="shared" si="10"/>
        <v>43251</v>
      </c>
      <c r="L32" s="85">
        <f t="shared" si="7"/>
        <v>-28</v>
      </c>
      <c r="M32" s="86">
        <f t="shared" si="8"/>
        <v>-25480</v>
      </c>
    </row>
    <row r="33" spans="1:13" ht="27.6" customHeight="1">
      <c r="A33" s="78" t="s">
        <v>88</v>
      </c>
      <c r="B33" s="79">
        <v>4329.99</v>
      </c>
      <c r="C33" s="80">
        <v>43251</v>
      </c>
      <c r="D33" s="80">
        <v>43312</v>
      </c>
      <c r="E33" s="81">
        <v>393.64</v>
      </c>
      <c r="F33" s="99" t="s">
        <v>81</v>
      </c>
      <c r="G33" s="82">
        <v>43263</v>
      </c>
      <c r="H33" s="103" t="s">
        <v>89</v>
      </c>
      <c r="I33" s="83">
        <f t="shared" si="1"/>
        <v>3936.35</v>
      </c>
      <c r="J33" s="84">
        <f t="shared" si="9"/>
        <v>43312</v>
      </c>
      <c r="K33" s="84">
        <f t="shared" si="10"/>
        <v>43263</v>
      </c>
      <c r="L33" s="85">
        <f t="shared" si="7"/>
        <v>-49</v>
      </c>
      <c r="M33" s="86">
        <f t="shared" si="8"/>
        <v>-192881.15</v>
      </c>
    </row>
    <row r="34" spans="1:13" ht="27.6" customHeight="1">
      <c r="A34" s="78" t="s">
        <v>90</v>
      </c>
      <c r="B34" s="79">
        <v>1670</v>
      </c>
      <c r="C34" s="80">
        <v>43251</v>
      </c>
      <c r="D34" s="80">
        <v>43296</v>
      </c>
      <c r="E34" s="81">
        <v>151.82</v>
      </c>
      <c r="F34" s="99" t="s">
        <v>85</v>
      </c>
      <c r="G34" s="82">
        <v>43263</v>
      </c>
      <c r="H34" s="103" t="s">
        <v>90</v>
      </c>
      <c r="I34" s="83">
        <f t="shared" si="1"/>
        <v>1518.18</v>
      </c>
      <c r="J34" s="84">
        <f t="shared" si="9"/>
        <v>43296</v>
      </c>
      <c r="K34" s="84">
        <f t="shared" si="10"/>
        <v>43263</v>
      </c>
      <c r="L34" s="85">
        <f t="shared" si="7"/>
        <v>-33</v>
      </c>
      <c r="M34" s="86">
        <f t="shared" si="8"/>
        <v>-50099.94</v>
      </c>
    </row>
    <row r="35" spans="1:13" ht="27.6" customHeight="1">
      <c r="A35" s="78" t="s">
        <v>91</v>
      </c>
      <c r="B35" s="79">
        <v>1914</v>
      </c>
      <c r="C35" s="80">
        <v>43222</v>
      </c>
      <c r="D35" s="80">
        <v>43252</v>
      </c>
      <c r="E35" s="81">
        <v>0</v>
      </c>
      <c r="F35" s="99" t="s">
        <v>92</v>
      </c>
      <c r="G35" s="82">
        <v>43250</v>
      </c>
      <c r="H35" s="103" t="s">
        <v>93</v>
      </c>
      <c r="I35" s="83">
        <f t="shared" si="1"/>
        <v>1914</v>
      </c>
      <c r="J35" s="84">
        <f t="shared" si="9"/>
        <v>43252</v>
      </c>
      <c r="K35" s="84">
        <f t="shared" si="10"/>
        <v>43250</v>
      </c>
      <c r="L35" s="85">
        <f t="shared" si="7"/>
        <v>-2</v>
      </c>
      <c r="M35" s="86">
        <f t="shared" si="8"/>
        <v>-3828</v>
      </c>
    </row>
    <row r="36" spans="1:13" ht="27.6" customHeight="1">
      <c r="A36" s="78">
        <v>301</v>
      </c>
      <c r="B36" s="79">
        <v>3050</v>
      </c>
      <c r="C36" s="80">
        <v>43241</v>
      </c>
      <c r="D36" s="80">
        <v>43271</v>
      </c>
      <c r="E36" s="81">
        <v>550</v>
      </c>
      <c r="F36" s="99" t="s">
        <v>53</v>
      </c>
      <c r="G36" s="82">
        <v>43251</v>
      </c>
      <c r="H36" s="103">
        <v>301</v>
      </c>
      <c r="I36" s="83">
        <f t="shared" si="1"/>
        <v>2500</v>
      </c>
      <c r="J36" s="84">
        <f t="shared" si="9"/>
        <v>43271</v>
      </c>
      <c r="K36" s="84">
        <f t="shared" si="10"/>
        <v>43251</v>
      </c>
      <c r="L36" s="85">
        <f t="shared" si="7"/>
        <v>-20</v>
      </c>
      <c r="M36" s="86">
        <f t="shared" si="8"/>
        <v>-50000</v>
      </c>
    </row>
    <row r="37" spans="1:13" ht="27.6" customHeight="1">
      <c r="A37" s="78">
        <v>304</v>
      </c>
      <c r="B37" s="79">
        <v>3636.15</v>
      </c>
      <c r="C37" s="80">
        <v>43241</v>
      </c>
      <c r="D37" s="80">
        <v>43271</v>
      </c>
      <c r="E37" s="81">
        <v>655.7</v>
      </c>
      <c r="F37" s="99" t="s">
        <v>53</v>
      </c>
      <c r="G37" s="82">
        <v>43255</v>
      </c>
      <c r="H37" s="103">
        <v>304</v>
      </c>
      <c r="I37" s="83">
        <f t="shared" si="1"/>
        <v>2980.45</v>
      </c>
      <c r="J37" s="84">
        <f t="shared" si="9"/>
        <v>43271</v>
      </c>
      <c r="K37" s="84">
        <f t="shared" si="10"/>
        <v>43255</v>
      </c>
      <c r="L37" s="85">
        <f t="shared" si="7"/>
        <v>-16</v>
      </c>
      <c r="M37" s="86">
        <f t="shared" si="8"/>
        <v>-47687.199999999997</v>
      </c>
    </row>
    <row r="38" spans="1:13" ht="27.6" customHeight="1">
      <c r="A38" s="78">
        <v>32</v>
      </c>
      <c r="B38" s="79">
        <v>2000</v>
      </c>
      <c r="C38" s="80">
        <v>43270</v>
      </c>
      <c r="D38" s="80">
        <v>43300</v>
      </c>
      <c r="E38" s="81">
        <v>0</v>
      </c>
      <c r="F38" s="99" t="s">
        <v>94</v>
      </c>
      <c r="G38" s="82">
        <v>43272</v>
      </c>
      <c r="H38" s="103">
        <v>32</v>
      </c>
      <c r="I38" s="83">
        <f t="shared" si="1"/>
        <v>2000</v>
      </c>
      <c r="J38" s="84">
        <f t="shared" si="9"/>
        <v>43300</v>
      </c>
      <c r="K38" s="84">
        <f t="shared" si="10"/>
        <v>43272</v>
      </c>
      <c r="L38" s="85">
        <f t="shared" si="7"/>
        <v>-28</v>
      </c>
      <c r="M38" s="86">
        <f t="shared" si="8"/>
        <v>-56000</v>
      </c>
    </row>
    <row r="39" spans="1:13" ht="27.6" customHeight="1">
      <c r="A39" s="107" t="s">
        <v>95</v>
      </c>
      <c r="B39" s="79">
        <v>671</v>
      </c>
      <c r="C39" s="80">
        <v>43252</v>
      </c>
      <c r="D39" s="80">
        <v>43312</v>
      </c>
      <c r="E39" s="81">
        <v>121</v>
      </c>
      <c r="F39" s="99" t="s">
        <v>54</v>
      </c>
      <c r="G39" s="82">
        <v>43255</v>
      </c>
      <c r="H39" s="103" t="s">
        <v>95</v>
      </c>
      <c r="I39" s="83">
        <f t="shared" si="1"/>
        <v>550</v>
      </c>
      <c r="J39" s="84">
        <f t="shared" si="9"/>
        <v>43312</v>
      </c>
      <c r="K39" s="84">
        <f t="shared" si="10"/>
        <v>43255</v>
      </c>
      <c r="L39" s="85">
        <f t="shared" si="7"/>
        <v>-57</v>
      </c>
      <c r="M39" s="86">
        <f t="shared" si="8"/>
        <v>-31350</v>
      </c>
    </row>
    <row r="40" spans="1:13" ht="27.6" customHeight="1">
      <c r="A40" s="107" t="s">
        <v>96</v>
      </c>
      <c r="B40" s="79">
        <v>36.6</v>
      </c>
      <c r="C40" s="80">
        <v>43245</v>
      </c>
      <c r="D40" s="80">
        <v>43275</v>
      </c>
      <c r="E40" s="81">
        <v>6.6</v>
      </c>
      <c r="F40" s="99" t="s">
        <v>97</v>
      </c>
      <c r="G40" s="82">
        <v>43258</v>
      </c>
      <c r="H40" s="103" t="s">
        <v>96</v>
      </c>
      <c r="I40" s="83">
        <f t="shared" si="1"/>
        <v>30</v>
      </c>
      <c r="J40" s="84">
        <f t="shared" si="9"/>
        <v>43275</v>
      </c>
      <c r="K40" s="84">
        <f t="shared" si="10"/>
        <v>43258</v>
      </c>
      <c r="L40" s="85">
        <f t="shared" si="7"/>
        <v>-17</v>
      </c>
      <c r="M40" s="86">
        <f t="shared" si="8"/>
        <v>-510</v>
      </c>
    </row>
    <row r="41" spans="1:13" ht="27.6" customHeight="1">
      <c r="A41" s="107" t="s">
        <v>99</v>
      </c>
      <c r="B41" s="79">
        <v>10836.65</v>
      </c>
      <c r="C41" s="80">
        <v>43201</v>
      </c>
      <c r="D41" s="80">
        <v>43251</v>
      </c>
      <c r="E41" s="81">
        <v>1954.15</v>
      </c>
      <c r="F41" s="99" t="s">
        <v>64</v>
      </c>
      <c r="G41" s="82">
        <v>43208</v>
      </c>
      <c r="H41" s="103">
        <v>899</v>
      </c>
      <c r="I41" s="83">
        <f t="shared" si="1"/>
        <v>8882.5</v>
      </c>
      <c r="J41" s="84">
        <f t="shared" si="9"/>
        <v>43251</v>
      </c>
      <c r="K41" s="84">
        <f t="shared" si="10"/>
        <v>43208</v>
      </c>
      <c r="L41" s="85">
        <f t="shared" si="7"/>
        <v>-43</v>
      </c>
      <c r="M41" s="86">
        <f t="shared" si="8"/>
        <v>-381947.5</v>
      </c>
    </row>
    <row r="42" spans="1:13" ht="27.6" customHeight="1">
      <c r="A42" s="107" t="s">
        <v>100</v>
      </c>
      <c r="B42" s="79">
        <v>200</v>
      </c>
      <c r="C42" s="80">
        <v>43223</v>
      </c>
      <c r="D42" s="80">
        <v>43253</v>
      </c>
      <c r="E42" s="81">
        <v>36.07</v>
      </c>
      <c r="F42" s="99" t="s">
        <v>97</v>
      </c>
      <c r="G42" s="82">
        <v>43224</v>
      </c>
      <c r="H42" s="103" t="s">
        <v>100</v>
      </c>
      <c r="I42" s="83">
        <f t="shared" si="1"/>
        <v>163.93</v>
      </c>
      <c r="J42" s="84">
        <f t="shared" si="9"/>
        <v>43253</v>
      </c>
      <c r="K42" s="84">
        <f t="shared" si="10"/>
        <v>43224</v>
      </c>
      <c r="L42" s="85">
        <f t="shared" si="7"/>
        <v>-29</v>
      </c>
      <c r="M42" s="86">
        <f t="shared" si="8"/>
        <v>-4753.97</v>
      </c>
    </row>
    <row r="43" spans="1:13" ht="27.6" customHeight="1">
      <c r="A43" s="107" t="s">
        <v>98</v>
      </c>
      <c r="B43" s="79">
        <v>8866.35</v>
      </c>
      <c r="C43" s="80">
        <v>43208</v>
      </c>
      <c r="D43" s="80">
        <v>43238</v>
      </c>
      <c r="E43" s="81">
        <v>1598.85</v>
      </c>
      <c r="F43" s="99" t="s">
        <v>66</v>
      </c>
      <c r="G43" s="82">
        <v>43224</v>
      </c>
      <c r="H43" s="103" t="str">
        <f t="shared" si="6"/>
        <v>4/440</v>
      </c>
      <c r="I43" s="83">
        <f t="shared" si="1"/>
        <v>7267.5</v>
      </c>
      <c r="J43" s="84">
        <f t="shared" si="9"/>
        <v>43238</v>
      </c>
      <c r="K43" s="84">
        <f t="shared" si="10"/>
        <v>43224</v>
      </c>
      <c r="L43" s="85">
        <f t="shared" si="7"/>
        <v>-14</v>
      </c>
      <c r="M43" s="86">
        <f t="shared" si="8"/>
        <v>-101745</v>
      </c>
    </row>
    <row r="44" spans="1:13" ht="27.6" customHeight="1">
      <c r="A44" s="87"/>
      <c r="B44" s="79">
        <f>'ANNO 2015'!J72</f>
        <v>0</v>
      </c>
      <c r="C44" s="88"/>
      <c r="D44" s="88"/>
      <c r="E44" s="89"/>
      <c r="F44" s="87"/>
      <c r="G44" s="87"/>
      <c r="H44" s="90" t="s">
        <v>41</v>
      </c>
      <c r="I44" s="91">
        <f>SUM(I3:I43)</f>
        <v>61323.89</v>
      </c>
      <c r="J44" s="90"/>
      <c r="K44" s="90"/>
      <c r="L44" s="90"/>
      <c r="M44" s="92">
        <f>SUM(M3:M43)</f>
        <v>-1667772.2799999998</v>
      </c>
    </row>
    <row r="45" spans="1:13" ht="18.75">
      <c r="A45" s="78"/>
      <c r="B45" s="79"/>
      <c r="C45" s="80"/>
      <c r="D45" s="80"/>
      <c r="E45" s="93"/>
      <c r="F45" s="78"/>
      <c r="G45" s="78"/>
      <c r="H45" s="117" t="s">
        <v>42</v>
      </c>
      <c r="I45" s="117"/>
      <c r="J45" s="117"/>
      <c r="K45" s="94">
        <f>IF(AND(M44&lt;&gt;"",I44&lt;&gt;0),M44/I44,"")</f>
        <v>-27.196126664502199</v>
      </c>
    </row>
    <row r="46" spans="1:13">
      <c r="B46" s="79"/>
    </row>
  </sheetData>
  <mergeCells count="5">
    <mergeCell ref="M1:M2"/>
    <mergeCell ref="H45:J45"/>
    <mergeCell ref="H1:H2"/>
    <mergeCell ref="J1:J2"/>
    <mergeCell ref="L1:L2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3126811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ANNO 2015</vt:lpstr>
      <vt:lpstr>pagamento iva</vt:lpstr>
      <vt:lpstr>indice tempestività</vt:lpstr>
      <vt:lpstr>'ANNO 2015'!Area_stampa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POLDO</dc:creator>
  <cp:lastModifiedBy>Giorgio Pigozzi</cp:lastModifiedBy>
  <cp:revision>0</cp:revision>
  <cp:lastPrinted>2016-04-26T09:04:19Z</cp:lastPrinted>
  <dcterms:created xsi:type="dcterms:W3CDTF">2014-06-08T12:32:27Z</dcterms:created>
  <dcterms:modified xsi:type="dcterms:W3CDTF">2018-06-28T10:23:24Z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