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570" windowHeight="11535"/>
  </bookViews>
  <sheets>
    <sheet name="indice tempestività" sheetId="4" r:id="rId1"/>
  </sheets>
  <calcPr calcId="145621"/>
</workbook>
</file>

<file path=xl/calcChain.xml><?xml version="1.0" encoding="utf-8"?>
<calcChain xmlns="http://schemas.openxmlformats.org/spreadsheetml/2006/main">
  <c r="K26" i="4" l="1"/>
  <c r="J26" i="4"/>
  <c r="I26" i="4"/>
  <c r="H26" i="4"/>
  <c r="L26" i="4" l="1"/>
  <c r="M26" i="4" s="1"/>
  <c r="K25" i="4" l="1"/>
  <c r="J25" i="4"/>
  <c r="I25" i="4"/>
  <c r="H25" i="4"/>
  <c r="K24" i="4"/>
  <c r="J24" i="4"/>
  <c r="I24" i="4"/>
  <c r="H24" i="4"/>
  <c r="K23" i="4"/>
  <c r="J23" i="4"/>
  <c r="I23" i="4"/>
  <c r="H23" i="4"/>
  <c r="L25" i="4" l="1"/>
  <c r="M25" i="4" s="1"/>
  <c r="L24" i="4"/>
  <c r="M24" i="4" s="1"/>
  <c r="L23" i="4"/>
  <c r="M23" i="4" s="1"/>
  <c r="K22" i="4"/>
  <c r="J22" i="4"/>
  <c r="I22" i="4"/>
  <c r="H22" i="4"/>
  <c r="K21" i="4"/>
  <c r="J21" i="4"/>
  <c r="I21" i="4"/>
  <c r="H21" i="4"/>
  <c r="L21" i="4" l="1"/>
  <c r="M21" i="4" s="1"/>
  <c r="L22" i="4"/>
  <c r="M22" i="4" s="1"/>
  <c r="K16" i="4"/>
  <c r="J16" i="4"/>
  <c r="I16" i="4"/>
  <c r="H16" i="4"/>
  <c r="K15" i="4"/>
  <c r="J15" i="4"/>
  <c r="I15" i="4"/>
  <c r="H15" i="4"/>
  <c r="K14" i="4"/>
  <c r="J14" i="4"/>
  <c r="I14" i="4"/>
  <c r="H14" i="4"/>
  <c r="K13" i="4"/>
  <c r="J13" i="4"/>
  <c r="I13" i="4"/>
  <c r="H13" i="4"/>
  <c r="K12" i="4"/>
  <c r="J12" i="4"/>
  <c r="I12" i="4"/>
  <c r="H12" i="4"/>
  <c r="L16" i="4" l="1"/>
  <c r="M16" i="4" s="1"/>
  <c r="L12" i="4"/>
  <c r="M12" i="4" s="1"/>
  <c r="L14" i="4"/>
  <c r="M14" i="4" s="1"/>
  <c r="L13" i="4"/>
  <c r="M13" i="4" s="1"/>
  <c r="L15" i="4"/>
  <c r="M15" i="4" s="1"/>
  <c r="J3" i="4"/>
  <c r="J6" i="4"/>
  <c r="J7" i="4"/>
  <c r="I4" i="4"/>
  <c r="I19" i="4"/>
  <c r="I3" i="4"/>
  <c r="K20" i="4"/>
  <c r="J20" i="4"/>
  <c r="H20" i="4"/>
  <c r="K19" i="4"/>
  <c r="J19" i="4"/>
  <c r="H19" i="4"/>
  <c r="K18" i="4"/>
  <c r="J18" i="4"/>
  <c r="H18" i="4"/>
  <c r="K17" i="4"/>
  <c r="J17" i="4"/>
  <c r="H17" i="4"/>
  <c r="K11" i="4"/>
  <c r="J11" i="4"/>
  <c r="I11" i="4"/>
  <c r="H11" i="4"/>
  <c r="K10" i="4"/>
  <c r="J10" i="4"/>
  <c r="I10" i="4"/>
  <c r="H10" i="4"/>
  <c r="K9" i="4"/>
  <c r="J9" i="4"/>
  <c r="I9" i="4"/>
  <c r="H9" i="4"/>
  <c r="K8" i="4"/>
  <c r="J8" i="4"/>
  <c r="I8" i="4"/>
  <c r="H8" i="4"/>
  <c r="K7" i="4"/>
  <c r="I7" i="4"/>
  <c r="H7" i="4"/>
  <c r="K6" i="4"/>
  <c r="I6" i="4"/>
  <c r="H6" i="4"/>
  <c r="K5" i="4"/>
  <c r="J5" i="4"/>
  <c r="I5" i="4"/>
  <c r="H5" i="4"/>
  <c r="K4" i="4"/>
  <c r="J4" i="4"/>
  <c r="H4" i="4"/>
  <c r="K3" i="4"/>
  <c r="H3" i="4"/>
  <c r="I17" i="4"/>
  <c r="I18" i="4"/>
  <c r="I20" i="4"/>
  <c r="L3" i="4" l="1"/>
  <c r="M3" i="4" s="1"/>
  <c r="L6" i="4"/>
  <c r="M6" i="4" s="1"/>
  <c r="L19" i="4"/>
  <c r="M19" i="4" s="1"/>
  <c r="L20" i="4"/>
  <c r="M20" i="4" s="1"/>
  <c r="L10" i="4"/>
  <c r="M10" i="4" s="1"/>
  <c r="L7" i="4"/>
  <c r="M7" i="4" s="1"/>
  <c r="L9" i="4"/>
  <c r="M9" i="4" s="1"/>
  <c r="L11" i="4"/>
  <c r="M11" i="4" s="1"/>
  <c r="L17" i="4"/>
  <c r="M17" i="4" s="1"/>
  <c r="I27" i="4"/>
  <c r="L18" i="4"/>
  <c r="M18" i="4" s="1"/>
  <c r="L8" i="4"/>
  <c r="M8" i="4" s="1"/>
  <c r="L5" i="4"/>
  <c r="M5" i="4" s="1"/>
  <c r="L4" i="4"/>
  <c r="M4" i="4" s="1"/>
  <c r="M27" i="4" l="1"/>
  <c r="K28" i="4" s="1"/>
</calcChain>
</file>

<file path=xl/sharedStrings.xml><?xml version="1.0" encoding="utf-8"?>
<sst xmlns="http://schemas.openxmlformats.org/spreadsheetml/2006/main" count="89" uniqueCount="77">
  <si>
    <t>data pagamento</t>
  </si>
  <si>
    <t>numero</t>
  </si>
  <si>
    <t>importo dovuto</t>
  </si>
  <si>
    <t>data scadenza</t>
  </si>
  <si>
    <t>giorni effettivi</t>
  </si>
  <si>
    <t>parametri</t>
  </si>
  <si>
    <t>Numero Fattura</t>
  </si>
  <si>
    <t xml:space="preserve"> Importo totale documento </t>
  </si>
  <si>
    <t xml:space="preserve"> Data Emissione </t>
  </si>
  <si>
    <t xml:space="preserve"> Data Scadenza </t>
  </si>
  <si>
    <t xml:space="preserve">Denominazione </t>
  </si>
  <si>
    <t>(IVA esclusa)</t>
  </si>
  <si>
    <t>(imponibile)</t>
  </si>
  <si>
    <t>TOTALI</t>
  </si>
  <si>
    <t>INDICATORE DI TEMPESTIVITA' DEI PAGAMENTI:</t>
  </si>
  <si>
    <t xml:space="preserve"> IVA </t>
  </si>
  <si>
    <t>Data pagamento</t>
  </si>
  <si>
    <t>Poste Italiane S.p.A.</t>
  </si>
  <si>
    <t>PTS SRL</t>
  </si>
  <si>
    <t>Gruppo Spaggiari Parma S.p.A.</t>
  </si>
  <si>
    <t>BORGIONE CENTRO DIDATTICO SRL</t>
  </si>
  <si>
    <t>76/PA</t>
  </si>
  <si>
    <t>V3-6905</t>
  </si>
  <si>
    <t>1</t>
  </si>
  <si>
    <t>1/PA</t>
  </si>
  <si>
    <t>20204G01884</t>
  </si>
  <si>
    <t>29</t>
  </si>
  <si>
    <t>10/A</t>
  </si>
  <si>
    <t>22</t>
  </si>
  <si>
    <t>23</t>
  </si>
  <si>
    <t>9/FE</t>
  </si>
  <si>
    <t>79</t>
  </si>
  <si>
    <t>8720061693</t>
  </si>
  <si>
    <t>64/EL</t>
  </si>
  <si>
    <t>60</t>
  </si>
  <si>
    <t>20204G01366</t>
  </si>
  <si>
    <t>8/PA</t>
  </si>
  <si>
    <t>20204E10334</t>
  </si>
  <si>
    <t>8720053972</t>
  </si>
  <si>
    <t>0000001045/PA</t>
  </si>
  <si>
    <t>149/E</t>
  </si>
  <si>
    <t>275 PA</t>
  </si>
  <si>
    <t>184 PA</t>
  </si>
  <si>
    <t>06/08/2020</t>
  </si>
  <si>
    <t>29/07/2020</t>
  </si>
  <si>
    <t>24/07/2020</t>
  </si>
  <si>
    <t>19/07/2020</t>
  </si>
  <si>
    <t>12/07/2020</t>
  </si>
  <si>
    <t>10/07/2020</t>
  </si>
  <si>
    <t>29/06/2020</t>
  </si>
  <si>
    <t>04/07/2020</t>
  </si>
  <si>
    <t>25/06/2020</t>
  </si>
  <si>
    <t>21/06/2020</t>
  </si>
  <si>
    <t>26/06/2020</t>
  </si>
  <si>
    <t>14/06/2020</t>
  </si>
  <si>
    <t>10/06/2020</t>
  </si>
  <si>
    <t>05/06/2020</t>
  </si>
  <si>
    <t>01/06/2020</t>
  </si>
  <si>
    <t>30/05/2020</t>
  </si>
  <si>
    <t>17/05/2020</t>
  </si>
  <si>
    <t>16/05/2020</t>
  </si>
  <si>
    <t>Begnozzi Carlotta</t>
  </si>
  <si>
    <t>STAGNI FLAVIO</t>
  </si>
  <si>
    <t>SCIOGLILINGUA LABORATORI CREATIVI A.R.C.S.D.</t>
  </si>
  <si>
    <t>CERVONE LAURA</t>
  </si>
  <si>
    <t>CLUB 64 A.S.D.</t>
  </si>
  <si>
    <t>Monduzzi Giorgia</t>
  </si>
  <si>
    <t>M.R. DI MAROLDA ROSARIO E C. S.A.S.</t>
  </si>
  <si>
    <t>LUNENUOVE SOCIETA'COOPERATIVA SOCIALE</t>
  </si>
  <si>
    <t>MET Srls</t>
  </si>
  <si>
    <t>Madisoft S.p.A.</t>
  </si>
  <si>
    <t>BORSARI STRUMENTI MUSICALI SRL</t>
  </si>
  <si>
    <t>ETIC S.R.L.</t>
  </si>
  <si>
    <t>TEATRO EVENTO SOCIETA' COOPERATIVA SOCIALE</t>
  </si>
  <si>
    <t>0140/4720000001</t>
  </si>
  <si>
    <t>28/02/2020</t>
  </si>
  <si>
    <t>Carpigiani Group - ALI Group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</si>
</sst>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[$€-410]\ #,##0.00;[Red]\-[$€-410]\ #,##0.00"/>
    <numFmt numFmtId="166" formatCode="dd/mm/yy"/>
    <numFmt numFmtId="167" formatCode="_-* #,##0.00_-;\-* #,##0.00_-;_-* \-??_-;_-@_-"/>
    <numFmt numFmtId="168" formatCode="#,##0.00_ ;\-#,##0.00\ "/>
  </numFmts>
  <fonts count="16" x14ac:knownFonts="1">
    <font>
      <sz val="11"/>
      <color indexed="8"/>
      <name val="Calibri"/>
      <family val="2"/>
      <charset val="1"/>
    </font>
    <font>
      <sz val="8"/>
      <name val="Calibri"/>
      <family val="2"/>
      <charset val="1"/>
    </font>
    <font>
      <sz val="11"/>
      <color indexed="8"/>
      <name val="Calibri"/>
      <family val="2"/>
      <charset val="1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indexed="9"/>
      <name val="Calibri"/>
      <family val="2"/>
      <charset val="1"/>
    </font>
    <font>
      <i/>
      <sz val="9"/>
      <color indexed="9"/>
      <name val="Calibri"/>
      <family val="2"/>
      <charset val="1"/>
    </font>
    <font>
      <b/>
      <sz val="9"/>
      <color indexed="10"/>
      <name val="Arial"/>
      <family val="2"/>
    </font>
    <font>
      <b/>
      <sz val="10"/>
      <color indexed="63"/>
      <name val="Calibri"/>
      <family val="2"/>
      <charset val="1"/>
    </font>
    <font>
      <b/>
      <sz val="14"/>
      <color indexed="63"/>
      <name val="Calibri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4"/>
        <bgColor indexed="63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41"/>
      </patternFill>
    </fill>
  </fills>
  <borders count="1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2" fillId="0" borderId="0"/>
  </cellStyleXfs>
  <cellXfs count="60">
    <xf numFmtId="0" fontId="0" fillId="0" borderId="0" xfId="0"/>
    <xf numFmtId="0" fontId="5" fillId="0" borderId="0" xfId="0" applyFont="1"/>
    <xf numFmtId="0" fontId="0" fillId="0" borderId="0" xfId="0" applyFont="1"/>
    <xf numFmtId="0" fontId="7" fillId="2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4" fillId="0" borderId="0" xfId="0" applyFont="1" applyBorder="1" applyAlignment="1">
      <alignment horizontal="center" vertical="center"/>
    </xf>
    <xf numFmtId="165" fontId="14" fillId="0" borderId="0" xfId="0" applyNumberFormat="1" applyFont="1" applyBorder="1" applyAlignment="1">
      <alignment horizontal="center" vertical="center"/>
    </xf>
    <xf numFmtId="166" fontId="14" fillId="0" borderId="0" xfId="0" applyNumberFormat="1" applyFont="1" applyBorder="1" applyAlignment="1">
      <alignment horizontal="center" vertical="center"/>
    </xf>
    <xf numFmtId="0" fontId="14" fillId="0" borderId="0" xfId="0" applyNumberFormat="1" applyFont="1" applyBorder="1" applyAlignment="1">
      <alignment horizontal="center" vertical="center"/>
    </xf>
    <xf numFmtId="0" fontId="0" fillId="0" borderId="0" xfId="0" applyFont="1" applyBorder="1"/>
    <xf numFmtId="0" fontId="5" fillId="0" borderId="0" xfId="0" applyFont="1" applyBorder="1"/>
    <xf numFmtId="0" fontId="12" fillId="0" borderId="0" xfId="0" applyFont="1" applyBorder="1" applyAlignment="1">
      <alignment horizontal="center" vertical="center"/>
    </xf>
    <xf numFmtId="165" fontId="12" fillId="0" borderId="0" xfId="0" applyNumberFormat="1" applyFont="1" applyBorder="1" applyAlignment="1">
      <alignment horizontal="center" vertical="center"/>
    </xf>
    <xf numFmtId="166" fontId="12" fillId="0" borderId="0" xfId="0" applyNumberFormat="1" applyFont="1" applyBorder="1" applyAlignment="1">
      <alignment horizontal="center" vertical="center"/>
    </xf>
    <xf numFmtId="0" fontId="12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65" fontId="13" fillId="0" borderId="0" xfId="0" applyNumberFormat="1" applyFont="1" applyBorder="1" applyAlignment="1">
      <alignment horizontal="center" vertical="center"/>
    </xf>
    <xf numFmtId="166" fontId="13" fillId="0" borderId="0" xfId="0" applyNumberFormat="1" applyFont="1" applyBorder="1" applyAlignment="1">
      <alignment horizontal="center" vertical="center"/>
    </xf>
    <xf numFmtId="0" fontId="13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165" fontId="14" fillId="0" borderId="6" xfId="0" applyNumberFormat="1" applyFont="1" applyBorder="1" applyAlignment="1">
      <alignment horizontal="center" vertical="center"/>
    </xf>
    <xf numFmtId="166" fontId="14" fillId="0" borderId="6" xfId="0" applyNumberFormat="1" applyFont="1" applyBorder="1" applyAlignment="1">
      <alignment horizontal="center" vertical="center"/>
    </xf>
    <xf numFmtId="0" fontId="14" fillId="0" borderId="6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165" fontId="12" fillId="0" borderId="6" xfId="0" applyNumberFormat="1" applyFont="1" applyBorder="1" applyAlignment="1">
      <alignment horizontal="center" vertical="center"/>
    </xf>
    <xf numFmtId="166" fontId="12" fillId="0" borderId="6" xfId="0" applyNumberFormat="1" applyFont="1" applyBorder="1" applyAlignment="1">
      <alignment horizontal="center" vertical="center"/>
    </xf>
    <xf numFmtId="0" fontId="12" fillId="0" borderId="6" xfId="0" applyNumberFormat="1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right" vertical="center"/>
    </xf>
    <xf numFmtId="0" fontId="10" fillId="0" borderId="13" xfId="0" applyFont="1" applyFill="1" applyBorder="1" applyAlignment="1">
      <alignment horizontal="right" vertical="center"/>
    </xf>
    <xf numFmtId="4" fontId="11" fillId="4" borderId="14" xfId="0" applyNumberFormat="1" applyFont="1" applyFill="1" applyBorder="1" applyAlignment="1">
      <alignment horizontal="center" vertical="center"/>
    </xf>
    <xf numFmtId="49" fontId="2" fillId="0" borderId="6" xfId="2" applyNumberFormat="1" applyFont="1" applyBorder="1" applyAlignment="1" applyProtection="1">
      <alignment horizontal="left"/>
      <protection locked="0"/>
    </xf>
    <xf numFmtId="4" fontId="2" fillId="0" borderId="6" xfId="2" applyNumberFormat="1" applyFont="1" applyBorder="1" applyAlignment="1" applyProtection="1">
      <alignment horizontal="right"/>
      <protection locked="0"/>
    </xf>
    <xf numFmtId="0" fontId="4" fillId="3" borderId="6" xfId="1" applyNumberFormat="1" applyFont="1" applyFill="1" applyBorder="1" applyAlignment="1" applyProtection="1">
      <alignment horizontal="right" vertical="center"/>
    </xf>
    <xf numFmtId="167" fontId="4" fillId="3" borderId="6" xfId="1" applyNumberFormat="1" applyFont="1" applyFill="1" applyBorder="1" applyAlignment="1" applyProtection="1">
      <alignment vertical="center"/>
    </xf>
    <xf numFmtId="14" fontId="0" fillId="3" borderId="6" xfId="0" applyNumberFormat="1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168" fontId="0" fillId="4" borderId="6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15" fillId="3" borderId="6" xfId="1" applyNumberFormat="1" applyFont="1" applyFill="1" applyBorder="1" applyAlignment="1" applyProtection="1">
      <alignment horizontal="right" vertical="center"/>
    </xf>
    <xf numFmtId="0" fontId="4" fillId="0" borderId="6" xfId="0" applyFont="1" applyBorder="1" applyAlignment="1">
      <alignment horizontal="center" vertical="center" wrapText="1"/>
    </xf>
    <xf numFmtId="0" fontId="9" fillId="0" borderId="6" xfId="0" applyFont="1" applyBorder="1"/>
    <xf numFmtId="167" fontId="9" fillId="0" borderId="6" xfId="0" applyNumberFormat="1" applyFont="1" applyBorder="1"/>
    <xf numFmtId="168" fontId="9" fillId="0" borderId="6" xfId="0" applyNumberFormat="1" applyFont="1" applyBorder="1"/>
  </cellXfs>
  <cellStyles count="3">
    <cellStyle name="Excel Built-in Normal 1" xfId="2"/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topLeftCell="C1" zoomScale="150" zoomScaleNormal="150" workbookViewId="0">
      <pane ySplit="3075" topLeftCell="A22" activePane="bottomLeft"/>
      <selection pane="bottomLeft" activeCell="F35" sqref="F35"/>
    </sheetView>
  </sheetViews>
  <sheetFormatPr defaultColWidth="11.5703125" defaultRowHeight="15" x14ac:dyDescent="0.25"/>
  <cols>
    <col min="1" max="1" width="14.140625" style="1" customWidth="1"/>
    <col min="2" max="2" width="15.140625" style="2" customWidth="1"/>
    <col min="3" max="3" width="11.42578125" style="1" customWidth="1"/>
    <col min="4" max="4" width="12.28515625" style="1" customWidth="1"/>
    <col min="5" max="5" width="8.85546875" style="2" customWidth="1"/>
    <col min="6" max="6" width="26.7109375" style="1" customWidth="1"/>
    <col min="7" max="7" width="15.42578125" style="1" customWidth="1"/>
    <col min="8" max="8" width="13.85546875" style="1" customWidth="1"/>
    <col min="9" max="9" width="13.42578125" style="1" customWidth="1"/>
    <col min="10" max="10" width="11.5703125" style="1"/>
    <col min="11" max="11" width="13.140625" style="1" customWidth="1"/>
    <col min="12" max="12" width="12" style="1" customWidth="1"/>
    <col min="13" max="13" width="12.7109375" style="1" customWidth="1"/>
    <col min="14" max="16384" width="11.5703125" style="1"/>
  </cols>
  <sheetData>
    <row r="1" spans="1:13" ht="46.5" customHeight="1" x14ac:dyDescent="0.25">
      <c r="H1" s="34" t="s">
        <v>1</v>
      </c>
      <c r="I1" s="3" t="s">
        <v>2</v>
      </c>
      <c r="J1" s="35" t="s">
        <v>3</v>
      </c>
      <c r="K1" s="3" t="s">
        <v>0</v>
      </c>
      <c r="L1" s="36" t="s">
        <v>4</v>
      </c>
      <c r="M1" s="33" t="s">
        <v>5</v>
      </c>
    </row>
    <row r="2" spans="1:13" s="4" customFormat="1" ht="42" customHeight="1" x14ac:dyDescent="0.2">
      <c r="A2" s="38" t="s">
        <v>6</v>
      </c>
      <c r="B2" s="38" t="s">
        <v>7</v>
      </c>
      <c r="C2" s="38" t="s">
        <v>8</v>
      </c>
      <c r="D2" s="38" t="s">
        <v>9</v>
      </c>
      <c r="E2" s="38" t="s">
        <v>15</v>
      </c>
      <c r="F2" s="38" t="s">
        <v>10</v>
      </c>
      <c r="G2" s="38" t="s">
        <v>16</v>
      </c>
      <c r="H2" s="39"/>
      <c r="I2" s="40" t="s">
        <v>11</v>
      </c>
      <c r="J2" s="41"/>
      <c r="K2" s="40" t="s">
        <v>12</v>
      </c>
      <c r="L2" s="42"/>
      <c r="M2" s="43"/>
    </row>
    <row r="3" spans="1:13" ht="27.6" customHeight="1" x14ac:dyDescent="0.25">
      <c r="A3" s="47" t="s">
        <v>21</v>
      </c>
      <c r="B3" s="29">
        <v>498.63</v>
      </c>
      <c r="C3" s="30">
        <v>44012</v>
      </c>
      <c r="D3" s="31" t="s">
        <v>43</v>
      </c>
      <c r="E3" s="48">
        <v>89.92</v>
      </c>
      <c r="F3" s="27" t="s">
        <v>18</v>
      </c>
      <c r="G3" s="28">
        <v>44021</v>
      </c>
      <c r="H3" s="49" t="str">
        <f t="shared" ref="H3:H8" si="0">A3</f>
        <v>76/PA</v>
      </c>
      <c r="I3" s="50">
        <f t="shared" ref="I3:I20" si="1">B3-E3</f>
        <v>408.71</v>
      </c>
      <c r="J3" s="51" t="str">
        <f t="shared" ref="J3:J8" si="2">IF(D3=0,"",D3)</f>
        <v>06/08/2020</v>
      </c>
      <c r="K3" s="51">
        <f t="shared" ref="K3:K8" si="3">IF(G3=0,"",G3)</f>
        <v>44021</v>
      </c>
      <c r="L3" s="52">
        <f t="shared" ref="L3:L8" si="4">IF(AND(J3&lt;&gt;"",K3&lt;&gt;""),K3-J3,"")</f>
        <v>-28</v>
      </c>
      <c r="M3" s="53">
        <f t="shared" ref="M3:M8" si="5">IF(AND(L3&lt;&gt;"",I3&lt;&gt;""),L3*I3,"")</f>
        <v>-11443.88</v>
      </c>
    </row>
    <row r="4" spans="1:13" ht="27.6" customHeight="1" x14ac:dyDescent="0.25">
      <c r="A4" s="47" t="s">
        <v>22</v>
      </c>
      <c r="B4" s="29">
        <v>3366.38</v>
      </c>
      <c r="C4" s="30">
        <v>44008</v>
      </c>
      <c r="D4" s="31" t="s">
        <v>44</v>
      </c>
      <c r="E4" s="48">
        <v>607.04999999999995</v>
      </c>
      <c r="F4" s="27" t="s">
        <v>20</v>
      </c>
      <c r="G4" s="28">
        <v>44015</v>
      </c>
      <c r="H4" s="49" t="str">
        <f t="shared" si="0"/>
        <v>V3-6905</v>
      </c>
      <c r="I4" s="50">
        <f t="shared" si="1"/>
        <v>2759.33</v>
      </c>
      <c r="J4" s="51" t="str">
        <f t="shared" si="2"/>
        <v>29/07/2020</v>
      </c>
      <c r="K4" s="51">
        <f t="shared" si="3"/>
        <v>44015</v>
      </c>
      <c r="L4" s="52">
        <f t="shared" si="4"/>
        <v>-26</v>
      </c>
      <c r="M4" s="53">
        <f t="shared" si="5"/>
        <v>-71742.58</v>
      </c>
    </row>
    <row r="5" spans="1:13" ht="27.6" customHeight="1" x14ac:dyDescent="0.25">
      <c r="A5" s="47" t="s">
        <v>23</v>
      </c>
      <c r="B5" s="29">
        <v>1345</v>
      </c>
      <c r="C5" s="30">
        <v>44006</v>
      </c>
      <c r="D5" s="31" t="s">
        <v>45</v>
      </c>
      <c r="E5" s="48">
        <v>0</v>
      </c>
      <c r="F5" s="27" t="s">
        <v>61</v>
      </c>
      <c r="G5" s="28">
        <v>44015</v>
      </c>
      <c r="H5" s="49" t="str">
        <f t="shared" si="0"/>
        <v>1</v>
      </c>
      <c r="I5" s="50">
        <f t="shared" si="1"/>
        <v>1345</v>
      </c>
      <c r="J5" s="51" t="str">
        <f t="shared" si="2"/>
        <v>24/07/2020</v>
      </c>
      <c r="K5" s="51">
        <f t="shared" si="3"/>
        <v>44015</v>
      </c>
      <c r="L5" s="52">
        <f t="shared" si="4"/>
        <v>-21</v>
      </c>
      <c r="M5" s="53">
        <f t="shared" si="5"/>
        <v>-28245</v>
      </c>
    </row>
    <row r="6" spans="1:13" ht="27.6" customHeight="1" x14ac:dyDescent="0.25">
      <c r="A6" s="47" t="s">
        <v>24</v>
      </c>
      <c r="B6" s="29">
        <v>1200</v>
      </c>
      <c r="C6" s="30">
        <v>44004</v>
      </c>
      <c r="D6" s="31" t="s">
        <v>44</v>
      </c>
      <c r="E6" s="48">
        <v>0</v>
      </c>
      <c r="F6" s="27" t="s">
        <v>62</v>
      </c>
      <c r="G6" s="28">
        <v>44015</v>
      </c>
      <c r="H6" s="49" t="str">
        <f t="shared" si="0"/>
        <v>1/PA</v>
      </c>
      <c r="I6" s="50">
        <f t="shared" si="1"/>
        <v>1200</v>
      </c>
      <c r="J6" s="51" t="str">
        <f t="shared" si="2"/>
        <v>29/07/2020</v>
      </c>
      <c r="K6" s="51">
        <f t="shared" si="3"/>
        <v>44015</v>
      </c>
      <c r="L6" s="52">
        <f t="shared" si="4"/>
        <v>-26</v>
      </c>
      <c r="M6" s="53">
        <f t="shared" si="5"/>
        <v>-31200</v>
      </c>
    </row>
    <row r="7" spans="1:13" ht="27.6" customHeight="1" x14ac:dyDescent="0.25">
      <c r="A7" s="47" t="s">
        <v>25</v>
      </c>
      <c r="B7" s="29">
        <v>72</v>
      </c>
      <c r="C7" s="30">
        <v>43999</v>
      </c>
      <c r="D7" s="31" t="s">
        <v>46</v>
      </c>
      <c r="E7" s="48">
        <v>0</v>
      </c>
      <c r="F7" s="27" t="s">
        <v>19</v>
      </c>
      <c r="G7" s="28">
        <v>44033</v>
      </c>
      <c r="H7" s="49" t="str">
        <f t="shared" si="0"/>
        <v>20204G01884</v>
      </c>
      <c r="I7" s="50">
        <f t="shared" si="1"/>
        <v>72</v>
      </c>
      <c r="J7" s="51" t="str">
        <f t="shared" si="2"/>
        <v>19/07/2020</v>
      </c>
      <c r="K7" s="51">
        <f t="shared" si="3"/>
        <v>44033</v>
      </c>
      <c r="L7" s="52">
        <f t="shared" si="4"/>
        <v>2</v>
      </c>
      <c r="M7" s="53">
        <f t="shared" si="5"/>
        <v>144</v>
      </c>
    </row>
    <row r="8" spans="1:13" ht="27.6" customHeight="1" x14ac:dyDescent="0.25">
      <c r="A8" s="47" t="s">
        <v>26</v>
      </c>
      <c r="B8" s="29">
        <v>3660</v>
      </c>
      <c r="C8" s="30">
        <v>43993</v>
      </c>
      <c r="D8" s="31" t="s">
        <v>47</v>
      </c>
      <c r="E8" s="48">
        <v>0</v>
      </c>
      <c r="F8" s="54" t="s">
        <v>63</v>
      </c>
      <c r="G8" s="32">
        <v>43999</v>
      </c>
      <c r="H8" s="49" t="str">
        <f t="shared" si="0"/>
        <v>29</v>
      </c>
      <c r="I8" s="50">
        <f t="shared" si="1"/>
        <v>3660</v>
      </c>
      <c r="J8" s="51" t="str">
        <f t="shared" si="2"/>
        <v>12/07/2020</v>
      </c>
      <c r="K8" s="51">
        <f t="shared" si="3"/>
        <v>43999</v>
      </c>
      <c r="L8" s="52">
        <f t="shared" si="4"/>
        <v>-25</v>
      </c>
      <c r="M8" s="53">
        <f t="shared" si="5"/>
        <v>-91500</v>
      </c>
    </row>
    <row r="9" spans="1:13" ht="27.6" customHeight="1" x14ac:dyDescent="0.25">
      <c r="A9" s="47" t="s">
        <v>27</v>
      </c>
      <c r="B9" s="29">
        <v>2230.6999999999998</v>
      </c>
      <c r="C9" s="30">
        <v>43992</v>
      </c>
      <c r="D9" s="31" t="s">
        <v>48</v>
      </c>
      <c r="E9" s="48">
        <v>0</v>
      </c>
      <c r="F9" s="27" t="s">
        <v>64</v>
      </c>
      <c r="G9" s="28">
        <v>43993</v>
      </c>
      <c r="H9" s="49" t="str">
        <f t="shared" ref="H9:H20" si="6">A9</f>
        <v>10/A</v>
      </c>
      <c r="I9" s="50">
        <f t="shared" si="1"/>
        <v>2230.6999999999998</v>
      </c>
      <c r="J9" s="51" t="str">
        <f>IF(D9=0,"",D9)</f>
        <v>10/07/2020</v>
      </c>
      <c r="K9" s="51">
        <f>IF(G9=0,"",G9)</f>
        <v>43993</v>
      </c>
      <c r="L9" s="52">
        <f t="shared" ref="L9:L20" si="7">IF(AND(J9&lt;&gt;"",K9&lt;&gt;""),K9-J9,"")</f>
        <v>-29</v>
      </c>
      <c r="M9" s="53">
        <f t="shared" ref="M9:M20" si="8">IF(AND(L9&lt;&gt;"",I9&lt;&gt;""),L9*I9,"")</f>
        <v>-64690.299999999996</v>
      </c>
    </row>
    <row r="10" spans="1:13" ht="27.6" customHeight="1" x14ac:dyDescent="0.25">
      <c r="A10" s="47" t="s">
        <v>28</v>
      </c>
      <c r="B10" s="29">
        <v>2035</v>
      </c>
      <c r="C10" s="30">
        <v>43981</v>
      </c>
      <c r="D10" s="31" t="s">
        <v>49</v>
      </c>
      <c r="E10" s="48">
        <v>0</v>
      </c>
      <c r="F10" s="54" t="s">
        <v>63</v>
      </c>
      <c r="G10" s="28">
        <v>43988</v>
      </c>
      <c r="H10" s="49" t="str">
        <f t="shared" si="6"/>
        <v>22</v>
      </c>
      <c r="I10" s="50">
        <f t="shared" si="1"/>
        <v>2035</v>
      </c>
      <c r="J10" s="51" t="str">
        <f>IF(D10=0,"",D10)</f>
        <v>29/06/2020</v>
      </c>
      <c r="K10" s="51">
        <f>IF(G10=0,"",G10)</f>
        <v>43988</v>
      </c>
      <c r="L10" s="52">
        <f t="shared" si="7"/>
        <v>-23</v>
      </c>
      <c r="M10" s="53">
        <f t="shared" si="8"/>
        <v>-46805</v>
      </c>
    </row>
    <row r="11" spans="1:13" ht="27.6" customHeight="1" x14ac:dyDescent="0.25">
      <c r="A11" s="47" t="s">
        <v>29</v>
      </c>
      <c r="B11" s="29">
        <v>825</v>
      </c>
      <c r="C11" s="30">
        <v>43981</v>
      </c>
      <c r="D11" s="31" t="s">
        <v>49</v>
      </c>
      <c r="E11" s="48">
        <v>0</v>
      </c>
      <c r="F11" s="54" t="s">
        <v>63</v>
      </c>
      <c r="G11" s="28">
        <v>43988</v>
      </c>
      <c r="H11" s="49" t="str">
        <f t="shared" si="6"/>
        <v>23</v>
      </c>
      <c r="I11" s="50">
        <f t="shared" si="1"/>
        <v>825</v>
      </c>
      <c r="J11" s="51" t="str">
        <f t="shared" ref="J11:J20" si="9">IF(D11=0,"",D11)</f>
        <v>29/06/2020</v>
      </c>
      <c r="K11" s="51">
        <f t="shared" ref="K11:K20" si="10">IF(G11=0,"",G11)</f>
        <v>43988</v>
      </c>
      <c r="L11" s="52">
        <f t="shared" si="7"/>
        <v>-23</v>
      </c>
      <c r="M11" s="53">
        <f t="shared" si="8"/>
        <v>-18975</v>
      </c>
    </row>
    <row r="12" spans="1:13" ht="27.6" customHeight="1" x14ac:dyDescent="0.25">
      <c r="A12" s="47" t="s">
        <v>30</v>
      </c>
      <c r="B12" s="29">
        <v>2160</v>
      </c>
      <c r="C12" s="30">
        <v>43979</v>
      </c>
      <c r="D12" s="31" t="s">
        <v>50</v>
      </c>
      <c r="E12" s="48">
        <v>0</v>
      </c>
      <c r="F12" s="27" t="s">
        <v>65</v>
      </c>
      <c r="G12" s="28">
        <v>43988</v>
      </c>
      <c r="H12" s="49" t="str">
        <f t="shared" ref="H12:H16" si="11">A12</f>
        <v>9/FE</v>
      </c>
      <c r="I12" s="50">
        <f t="shared" ref="I12:I16" si="12">B12-E12</f>
        <v>2160</v>
      </c>
      <c r="J12" s="51" t="str">
        <f t="shared" ref="J12:J16" si="13">IF(D12=0,"",D12)</f>
        <v>04/07/2020</v>
      </c>
      <c r="K12" s="51">
        <f t="shared" ref="K12:K16" si="14">IF(G12=0,"",G12)</f>
        <v>43988</v>
      </c>
      <c r="L12" s="52">
        <f t="shared" ref="L12:L16" si="15">IF(AND(J12&lt;&gt;"",K12&lt;&gt;""),K12-J12,"")</f>
        <v>-28</v>
      </c>
      <c r="M12" s="53">
        <f t="shared" ref="M12:M16" si="16">IF(AND(L12&lt;&gt;"",I12&lt;&gt;""),L12*I12,"")</f>
        <v>-60480</v>
      </c>
    </row>
    <row r="13" spans="1:13" ht="27.6" customHeight="1" x14ac:dyDescent="0.25">
      <c r="A13" s="47" t="s">
        <v>31</v>
      </c>
      <c r="B13" s="29">
        <v>1175</v>
      </c>
      <c r="C13" s="30">
        <v>43977</v>
      </c>
      <c r="D13" s="31" t="s">
        <v>51</v>
      </c>
      <c r="E13" s="48">
        <v>235</v>
      </c>
      <c r="F13" s="27" t="s">
        <v>66</v>
      </c>
      <c r="G13" s="28">
        <v>43985</v>
      </c>
      <c r="H13" s="49" t="str">
        <f t="shared" si="11"/>
        <v>79</v>
      </c>
      <c r="I13" s="50">
        <f t="shared" si="12"/>
        <v>940</v>
      </c>
      <c r="J13" s="51" t="str">
        <f t="shared" si="13"/>
        <v>25/06/2020</v>
      </c>
      <c r="K13" s="51">
        <f t="shared" si="14"/>
        <v>43985</v>
      </c>
      <c r="L13" s="52">
        <f t="shared" si="15"/>
        <v>-22</v>
      </c>
      <c r="M13" s="53">
        <f t="shared" si="16"/>
        <v>-20680</v>
      </c>
    </row>
    <row r="14" spans="1:13" ht="27.6" customHeight="1" x14ac:dyDescent="0.25">
      <c r="A14" s="47" t="s">
        <v>32</v>
      </c>
      <c r="B14" s="29">
        <v>14.78</v>
      </c>
      <c r="C14" s="30">
        <v>43973</v>
      </c>
      <c r="D14" s="31" t="s">
        <v>52</v>
      </c>
      <c r="E14" s="48">
        <v>0</v>
      </c>
      <c r="F14" s="27" t="s">
        <v>17</v>
      </c>
      <c r="G14" s="28">
        <v>43976</v>
      </c>
      <c r="H14" s="49" t="str">
        <f t="shared" si="11"/>
        <v>8720061693</v>
      </c>
      <c r="I14" s="50">
        <f t="shared" si="12"/>
        <v>14.78</v>
      </c>
      <c r="J14" s="51" t="str">
        <f t="shared" si="13"/>
        <v>21/06/2020</v>
      </c>
      <c r="K14" s="51">
        <f t="shared" si="14"/>
        <v>43976</v>
      </c>
      <c r="L14" s="52">
        <f t="shared" si="15"/>
        <v>-27</v>
      </c>
      <c r="M14" s="53">
        <f t="shared" si="16"/>
        <v>-399.06</v>
      </c>
    </row>
    <row r="15" spans="1:13" ht="27.6" customHeight="1" x14ac:dyDescent="0.25">
      <c r="A15" s="47" t="s">
        <v>33</v>
      </c>
      <c r="B15" s="29">
        <v>539.76</v>
      </c>
      <c r="C15" s="30">
        <v>43972</v>
      </c>
      <c r="D15" s="31" t="s">
        <v>48</v>
      </c>
      <c r="E15" s="48">
        <v>97.33</v>
      </c>
      <c r="F15" s="54" t="s">
        <v>67</v>
      </c>
      <c r="G15" s="28">
        <v>43993</v>
      </c>
      <c r="H15" s="49" t="str">
        <f t="shared" si="11"/>
        <v>64/EL</v>
      </c>
      <c r="I15" s="50">
        <f t="shared" si="12"/>
        <v>442.43</v>
      </c>
      <c r="J15" s="51" t="str">
        <f t="shared" si="13"/>
        <v>10/07/2020</v>
      </c>
      <c r="K15" s="51">
        <f t="shared" si="14"/>
        <v>43993</v>
      </c>
      <c r="L15" s="52">
        <f t="shared" si="15"/>
        <v>-29</v>
      </c>
      <c r="M15" s="53">
        <f t="shared" si="16"/>
        <v>-12830.47</v>
      </c>
    </row>
    <row r="16" spans="1:13" ht="27.6" customHeight="1" x14ac:dyDescent="0.25">
      <c r="A16" s="47" t="s">
        <v>34</v>
      </c>
      <c r="B16" s="29">
        <v>514.5</v>
      </c>
      <c r="C16" s="30">
        <v>43971</v>
      </c>
      <c r="D16" s="31" t="s">
        <v>53</v>
      </c>
      <c r="E16" s="48">
        <v>24.5</v>
      </c>
      <c r="F16" s="54" t="s">
        <v>68</v>
      </c>
      <c r="G16" s="28">
        <v>43985</v>
      </c>
      <c r="H16" s="49" t="str">
        <f t="shared" si="11"/>
        <v>60</v>
      </c>
      <c r="I16" s="50">
        <f t="shared" si="12"/>
        <v>490</v>
      </c>
      <c r="J16" s="51" t="str">
        <f t="shared" si="13"/>
        <v>26/06/2020</v>
      </c>
      <c r="K16" s="51">
        <f t="shared" si="14"/>
        <v>43985</v>
      </c>
      <c r="L16" s="52">
        <f t="shared" si="15"/>
        <v>-23</v>
      </c>
      <c r="M16" s="53">
        <f t="shared" si="16"/>
        <v>-11270</v>
      </c>
    </row>
    <row r="17" spans="1:13" ht="27.6" customHeight="1" x14ac:dyDescent="0.25">
      <c r="A17" s="47" t="s">
        <v>35</v>
      </c>
      <c r="B17" s="29">
        <v>110</v>
      </c>
      <c r="C17" s="30">
        <v>43969</v>
      </c>
      <c r="D17" s="31" t="s">
        <v>52</v>
      </c>
      <c r="E17" s="48">
        <v>0</v>
      </c>
      <c r="F17" s="27" t="s">
        <v>19</v>
      </c>
      <c r="G17" s="28">
        <v>43977</v>
      </c>
      <c r="H17" s="55" t="str">
        <f t="shared" si="6"/>
        <v>20204G01366</v>
      </c>
      <c r="I17" s="50">
        <f t="shared" si="1"/>
        <v>110</v>
      </c>
      <c r="J17" s="51" t="str">
        <f t="shared" si="9"/>
        <v>21/06/2020</v>
      </c>
      <c r="K17" s="51">
        <f t="shared" si="10"/>
        <v>43977</v>
      </c>
      <c r="L17" s="52">
        <f t="shared" si="7"/>
        <v>-26</v>
      </c>
      <c r="M17" s="53">
        <f t="shared" si="8"/>
        <v>-2860</v>
      </c>
    </row>
    <row r="18" spans="1:13" ht="27.6" customHeight="1" x14ac:dyDescent="0.25">
      <c r="A18" s="47" t="s">
        <v>36</v>
      </c>
      <c r="B18" s="29">
        <v>3965.2</v>
      </c>
      <c r="C18" s="30">
        <v>43966</v>
      </c>
      <c r="D18" s="31" t="s">
        <v>54</v>
      </c>
      <c r="E18" s="48">
        <v>0</v>
      </c>
      <c r="F18" s="27" t="s">
        <v>69</v>
      </c>
      <c r="G18" s="28">
        <v>43976</v>
      </c>
      <c r="H18" s="49" t="str">
        <f t="shared" si="6"/>
        <v>8/PA</v>
      </c>
      <c r="I18" s="50">
        <f t="shared" si="1"/>
        <v>3965.2</v>
      </c>
      <c r="J18" s="51" t="str">
        <f t="shared" si="9"/>
        <v>14/06/2020</v>
      </c>
      <c r="K18" s="51">
        <f t="shared" si="10"/>
        <v>43976</v>
      </c>
      <c r="L18" s="52">
        <f t="shared" si="7"/>
        <v>-20</v>
      </c>
      <c r="M18" s="53">
        <f t="shared" si="8"/>
        <v>-79304</v>
      </c>
    </row>
    <row r="19" spans="1:13" ht="27.6" customHeight="1" x14ac:dyDescent="0.25">
      <c r="A19" s="47" t="s">
        <v>37</v>
      </c>
      <c r="B19" s="29">
        <v>206.18</v>
      </c>
      <c r="C19" s="30">
        <v>43957</v>
      </c>
      <c r="D19" s="31" t="s">
        <v>55</v>
      </c>
      <c r="E19" s="48">
        <v>37.18</v>
      </c>
      <c r="F19" s="27" t="s">
        <v>19</v>
      </c>
      <c r="G19" s="28">
        <v>43976</v>
      </c>
      <c r="H19" s="49" t="str">
        <f t="shared" si="6"/>
        <v>20204E10334</v>
      </c>
      <c r="I19" s="50">
        <f t="shared" si="1"/>
        <v>169</v>
      </c>
      <c r="J19" s="51" t="str">
        <f t="shared" si="9"/>
        <v>10/06/2020</v>
      </c>
      <c r="K19" s="51">
        <f t="shared" si="10"/>
        <v>43976</v>
      </c>
      <c r="L19" s="52">
        <f t="shared" si="7"/>
        <v>-16</v>
      </c>
      <c r="M19" s="53">
        <f t="shared" si="8"/>
        <v>-2704</v>
      </c>
    </row>
    <row r="20" spans="1:13" ht="27.6" customHeight="1" x14ac:dyDescent="0.25">
      <c r="A20" s="47" t="s">
        <v>38</v>
      </c>
      <c r="B20" s="29">
        <v>42.1</v>
      </c>
      <c r="C20" s="30">
        <v>43957</v>
      </c>
      <c r="D20" s="31" t="s">
        <v>56</v>
      </c>
      <c r="E20" s="48">
        <v>0</v>
      </c>
      <c r="F20" s="27" t="s">
        <v>17</v>
      </c>
      <c r="G20" s="28">
        <v>44035</v>
      </c>
      <c r="H20" s="49" t="str">
        <f t="shared" si="6"/>
        <v>8720053972</v>
      </c>
      <c r="I20" s="50">
        <f t="shared" si="1"/>
        <v>42.1</v>
      </c>
      <c r="J20" s="51" t="str">
        <f t="shared" si="9"/>
        <v>05/06/2020</v>
      </c>
      <c r="K20" s="51">
        <f t="shared" si="10"/>
        <v>44035</v>
      </c>
      <c r="L20" s="52">
        <f t="shared" si="7"/>
        <v>48</v>
      </c>
      <c r="M20" s="53">
        <f t="shared" si="8"/>
        <v>2020.8000000000002</v>
      </c>
    </row>
    <row r="21" spans="1:13" ht="27.6" customHeight="1" x14ac:dyDescent="0.25">
      <c r="A21" s="47" t="s">
        <v>39</v>
      </c>
      <c r="B21" s="29">
        <v>1464</v>
      </c>
      <c r="C21" s="30">
        <v>43953</v>
      </c>
      <c r="D21" s="31" t="s">
        <v>57</v>
      </c>
      <c r="E21" s="48">
        <v>264</v>
      </c>
      <c r="F21" s="27" t="s">
        <v>70</v>
      </c>
      <c r="G21" s="28">
        <v>43953</v>
      </c>
      <c r="H21" s="49" t="str">
        <f t="shared" ref="H21:H22" si="17">A21</f>
        <v>0000001045/PA</v>
      </c>
      <c r="I21" s="50">
        <f t="shared" ref="I21:I22" si="18">B21-E21</f>
        <v>1200</v>
      </c>
      <c r="J21" s="51" t="str">
        <f t="shared" ref="J21:J22" si="19">IF(D21=0,"",D21)</f>
        <v>01/06/2020</v>
      </c>
      <c r="K21" s="51">
        <f t="shared" ref="K21:K22" si="20">IF(G21=0,"",G21)</f>
        <v>43953</v>
      </c>
      <c r="L21" s="52">
        <f t="shared" ref="L21:L22" si="21">IF(AND(J21&lt;&gt;"",K21&lt;&gt;""),K21-J21,"")</f>
        <v>-30</v>
      </c>
      <c r="M21" s="53">
        <f t="shared" ref="M21:M22" si="22">IF(AND(L21&lt;&gt;"",I21&lt;&gt;""),L21*I21,"")</f>
        <v>-36000</v>
      </c>
    </row>
    <row r="22" spans="1:13" ht="27.6" customHeight="1" x14ac:dyDescent="0.25">
      <c r="A22" s="47" t="s">
        <v>40</v>
      </c>
      <c r="B22" s="29">
        <v>48.8</v>
      </c>
      <c r="C22" s="30">
        <v>43951</v>
      </c>
      <c r="D22" s="31" t="s">
        <v>58</v>
      </c>
      <c r="E22" s="48">
        <v>8.8000000000000007</v>
      </c>
      <c r="F22" s="27" t="s">
        <v>71</v>
      </c>
      <c r="G22" s="28">
        <v>43953</v>
      </c>
      <c r="H22" s="49" t="str">
        <f t="shared" si="17"/>
        <v>149/E</v>
      </c>
      <c r="I22" s="50">
        <f t="shared" si="18"/>
        <v>40</v>
      </c>
      <c r="J22" s="51" t="str">
        <f t="shared" si="19"/>
        <v>30/05/2020</v>
      </c>
      <c r="K22" s="51">
        <f t="shared" si="20"/>
        <v>43953</v>
      </c>
      <c r="L22" s="52">
        <f t="shared" si="21"/>
        <v>-28</v>
      </c>
      <c r="M22" s="53">
        <f t="shared" si="22"/>
        <v>-1120</v>
      </c>
    </row>
    <row r="23" spans="1:13" ht="27.6" customHeight="1" x14ac:dyDescent="0.25">
      <c r="A23" s="47" t="s">
        <v>41</v>
      </c>
      <c r="B23" s="29">
        <v>427</v>
      </c>
      <c r="C23" s="30">
        <v>43951</v>
      </c>
      <c r="D23" s="31" t="s">
        <v>58</v>
      </c>
      <c r="E23" s="48">
        <v>77</v>
      </c>
      <c r="F23" s="27" t="s">
        <v>72</v>
      </c>
      <c r="G23" s="28">
        <v>43953</v>
      </c>
      <c r="H23" s="49" t="str">
        <f t="shared" ref="H23:H25" si="23">A23</f>
        <v>275 PA</v>
      </c>
      <c r="I23" s="50">
        <f t="shared" ref="I23:I25" si="24">B23-E23</f>
        <v>350</v>
      </c>
      <c r="J23" s="51" t="str">
        <f t="shared" ref="J23:J25" si="25">IF(D23=0,"",D23)</f>
        <v>30/05/2020</v>
      </c>
      <c r="K23" s="51">
        <f t="shared" ref="K23:K25" si="26">IF(G23=0,"",G23)</f>
        <v>43953</v>
      </c>
      <c r="L23" s="52">
        <f t="shared" ref="L23:L25" si="27">IF(AND(J23&lt;&gt;"",K23&lt;&gt;""),K23-J23,"")</f>
        <v>-28</v>
      </c>
      <c r="M23" s="53">
        <f t="shared" ref="M23:M25" si="28">IF(AND(L23&lt;&gt;"",I23&lt;&gt;""),L23*I23,"")</f>
        <v>-9800</v>
      </c>
    </row>
    <row r="24" spans="1:13" ht="27.6" customHeight="1" x14ac:dyDescent="0.25">
      <c r="A24" s="47" t="s">
        <v>42</v>
      </c>
      <c r="B24" s="29">
        <v>9680.7000000000007</v>
      </c>
      <c r="C24" s="30">
        <v>43937</v>
      </c>
      <c r="D24" s="31" t="s">
        <v>59</v>
      </c>
      <c r="E24" s="48">
        <v>1745.7</v>
      </c>
      <c r="F24" s="27" t="s">
        <v>72</v>
      </c>
      <c r="G24" s="37">
        <v>43941</v>
      </c>
      <c r="H24" s="49" t="str">
        <f t="shared" si="23"/>
        <v>184 PA</v>
      </c>
      <c r="I24" s="50">
        <f t="shared" si="24"/>
        <v>7935.0000000000009</v>
      </c>
      <c r="J24" s="51" t="str">
        <f t="shared" si="25"/>
        <v>17/05/2020</v>
      </c>
      <c r="K24" s="51">
        <f t="shared" si="26"/>
        <v>43941</v>
      </c>
      <c r="L24" s="52">
        <f t="shared" si="27"/>
        <v>-27</v>
      </c>
      <c r="M24" s="53">
        <f t="shared" si="28"/>
        <v>-214245.00000000003</v>
      </c>
    </row>
    <row r="25" spans="1:13" ht="27.6" customHeight="1" x14ac:dyDescent="0.25">
      <c r="A25" s="47" t="s">
        <v>28</v>
      </c>
      <c r="B25" s="29">
        <v>1890</v>
      </c>
      <c r="C25" s="30">
        <v>43937</v>
      </c>
      <c r="D25" s="31" t="s">
        <v>60</v>
      </c>
      <c r="E25" s="48">
        <v>90</v>
      </c>
      <c r="F25" s="54" t="s">
        <v>73</v>
      </c>
      <c r="G25" s="37">
        <v>43941</v>
      </c>
      <c r="H25" s="49" t="str">
        <f t="shared" si="23"/>
        <v>22</v>
      </c>
      <c r="I25" s="50">
        <f t="shared" si="24"/>
        <v>1800</v>
      </c>
      <c r="J25" s="51" t="str">
        <f t="shared" si="25"/>
        <v>16/05/2020</v>
      </c>
      <c r="K25" s="51">
        <f t="shared" si="26"/>
        <v>43941</v>
      </c>
      <c r="L25" s="52">
        <f t="shared" si="27"/>
        <v>-26</v>
      </c>
      <c r="M25" s="53">
        <f t="shared" si="28"/>
        <v>-46800</v>
      </c>
    </row>
    <row r="26" spans="1:13" ht="27.6" customHeight="1" x14ac:dyDescent="0.25">
      <c r="A26" s="26" t="s">
        <v>74</v>
      </c>
      <c r="B26" s="29">
        <v>300</v>
      </c>
      <c r="C26" s="30">
        <v>43857</v>
      </c>
      <c r="D26" s="31" t="s">
        <v>75</v>
      </c>
      <c r="E26" s="48">
        <v>54.1</v>
      </c>
      <c r="F26" s="56" t="s">
        <v>76</v>
      </c>
      <c r="G26" s="28">
        <v>43993</v>
      </c>
      <c r="H26" s="49" t="str">
        <f t="shared" ref="H26" si="29">A26</f>
        <v>0140/4720000001</v>
      </c>
      <c r="I26" s="50">
        <f t="shared" ref="I26" si="30">B26-E26</f>
        <v>245.9</v>
      </c>
      <c r="J26" s="51" t="str">
        <f t="shared" ref="J26" si="31">IF(D26=0,"",D26)</f>
        <v>28/02/2020</v>
      </c>
      <c r="K26" s="51">
        <f t="shared" ref="K26" si="32">IF(G26=0,"",G26)</f>
        <v>43993</v>
      </c>
      <c r="L26" s="52">
        <f t="shared" ref="L26" si="33">IF(AND(J26&lt;&gt;"",K26&lt;&gt;""),K26-J26,"")</f>
        <v>104</v>
      </c>
      <c r="M26" s="53">
        <f t="shared" ref="M26" si="34">IF(AND(L26&lt;&gt;"",I26&lt;&gt;""),L26*I26,"")</f>
        <v>25573.600000000002</v>
      </c>
    </row>
    <row r="27" spans="1:13" ht="27.6" customHeight="1" x14ac:dyDescent="0.2">
      <c r="A27" s="21"/>
      <c r="B27" s="22"/>
      <c r="C27" s="23"/>
      <c r="D27" s="24"/>
      <c r="E27" s="25"/>
      <c r="F27" s="21"/>
      <c r="G27" s="26"/>
      <c r="H27" s="57" t="s">
        <v>13</v>
      </c>
      <c r="I27" s="58">
        <f>SUM(I3:I20)</f>
        <v>22869.25</v>
      </c>
      <c r="J27" s="57"/>
      <c r="K27" s="57"/>
      <c r="L27" s="57"/>
      <c r="M27" s="59">
        <f>SUM(M3:M25)</f>
        <v>-860929.49</v>
      </c>
    </row>
    <row r="28" spans="1:13" ht="18.75" x14ac:dyDescent="0.2">
      <c r="A28" s="5"/>
      <c r="B28" s="6"/>
      <c r="C28" s="7"/>
      <c r="D28" s="8"/>
      <c r="E28" s="19"/>
      <c r="F28" s="5"/>
      <c r="G28" s="20"/>
      <c r="H28" s="44" t="s">
        <v>14</v>
      </c>
      <c r="I28" s="45"/>
      <c r="J28" s="45"/>
      <c r="K28" s="46">
        <f>IF(AND(M27&lt;&gt;"",I27&lt;&gt;0),M27/I27,"")</f>
        <v>-37.645724717688601</v>
      </c>
    </row>
    <row r="29" spans="1:13" x14ac:dyDescent="0.25">
      <c r="A29" s="5"/>
      <c r="B29" s="6"/>
      <c r="C29" s="7"/>
      <c r="D29" s="8"/>
      <c r="E29" s="9"/>
      <c r="F29" s="5"/>
      <c r="G29" s="10"/>
    </row>
    <row r="30" spans="1:13" x14ac:dyDescent="0.25">
      <c r="A30" s="11"/>
      <c r="B30" s="12"/>
      <c r="C30" s="13"/>
      <c r="D30" s="14"/>
      <c r="E30" s="9"/>
      <c r="F30" s="11"/>
      <c r="G30" s="10"/>
    </row>
    <row r="31" spans="1:13" x14ac:dyDescent="0.25">
      <c r="A31" s="11"/>
      <c r="B31" s="12"/>
      <c r="C31" s="13"/>
      <c r="D31" s="14"/>
      <c r="E31" s="9"/>
      <c r="F31" s="11"/>
      <c r="G31" s="10"/>
    </row>
    <row r="32" spans="1:13" x14ac:dyDescent="0.25">
      <c r="A32" s="11"/>
      <c r="B32" s="12"/>
      <c r="C32" s="13"/>
      <c r="D32" s="14"/>
      <c r="E32" s="9"/>
      <c r="F32" s="11"/>
      <c r="G32" s="10"/>
    </row>
    <row r="33" spans="1:7" x14ac:dyDescent="0.25">
      <c r="A33" s="15"/>
      <c r="B33" s="16"/>
      <c r="C33" s="17"/>
      <c r="D33" s="18"/>
      <c r="E33" s="9"/>
      <c r="F33" s="11"/>
      <c r="G33" s="10"/>
    </row>
    <row r="34" spans="1:7" x14ac:dyDescent="0.25">
      <c r="A34" s="10"/>
      <c r="B34" s="9"/>
      <c r="C34" s="10"/>
      <c r="D34" s="10"/>
      <c r="E34" s="9"/>
      <c r="F34" s="10"/>
      <c r="G34" s="10"/>
    </row>
  </sheetData>
  <mergeCells count="5">
    <mergeCell ref="M1:M2"/>
    <mergeCell ref="H28:J28"/>
    <mergeCell ref="H1:H2"/>
    <mergeCell ref="J1:J2"/>
    <mergeCell ref="L1:L2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3126811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indice tempestività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POLDO</dc:creator>
  <cp:lastModifiedBy>Admin</cp:lastModifiedBy>
  <cp:revision>0</cp:revision>
  <cp:lastPrinted>2020-07-23T08:55:08Z</cp:lastPrinted>
  <dcterms:created xsi:type="dcterms:W3CDTF">2014-06-08T12:32:27Z</dcterms:created>
  <dcterms:modified xsi:type="dcterms:W3CDTF">2020-07-23T09:53:24Z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