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535"/>
  </bookViews>
  <sheets>
    <sheet name="indice tempestività" sheetId="4" r:id="rId1"/>
  </sheets>
  <calcPr calcId="145621"/>
</workbook>
</file>

<file path=xl/calcChain.xml><?xml version="1.0" encoding="utf-8"?>
<calcChain xmlns="http://schemas.openxmlformats.org/spreadsheetml/2006/main">
  <c r="K28" i="4" l="1"/>
  <c r="J28" i="4"/>
  <c r="I28" i="4"/>
  <c r="H28" i="4"/>
  <c r="K27" i="4"/>
  <c r="J27" i="4"/>
  <c r="I27" i="4"/>
  <c r="H27" i="4"/>
  <c r="K26" i="4"/>
  <c r="J26" i="4"/>
  <c r="I26" i="4"/>
  <c r="H26" i="4"/>
  <c r="L26" i="4" l="1"/>
  <c r="M26" i="4" s="1"/>
  <c r="L28" i="4"/>
  <c r="M28" i="4" s="1"/>
  <c r="L27" i="4"/>
  <c r="M27" i="4" s="1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L20" i="4" l="1"/>
  <c r="M20" i="4" s="1"/>
  <c r="L15" i="4"/>
  <c r="M15" i="4" s="1"/>
  <c r="L17" i="4"/>
  <c r="M17" i="4" s="1"/>
  <c r="L18" i="4"/>
  <c r="M18" i="4" s="1"/>
  <c r="L16" i="4"/>
  <c r="M16" i="4" s="1"/>
  <c r="L19" i="4"/>
  <c r="M19" i="4" s="1"/>
  <c r="J3" i="4"/>
  <c r="J6" i="4"/>
  <c r="J7" i="4"/>
  <c r="I4" i="4"/>
  <c r="I12" i="4"/>
  <c r="I24" i="4"/>
  <c r="I3" i="4"/>
  <c r="K25" i="4"/>
  <c r="J25" i="4"/>
  <c r="H25" i="4"/>
  <c r="K24" i="4"/>
  <c r="J24" i="4"/>
  <c r="H24" i="4"/>
  <c r="K23" i="4"/>
  <c r="J23" i="4"/>
  <c r="H23" i="4"/>
  <c r="K22" i="4"/>
  <c r="J22" i="4"/>
  <c r="H22" i="4"/>
  <c r="K21" i="4"/>
  <c r="J21" i="4"/>
  <c r="H21" i="4"/>
  <c r="K14" i="4"/>
  <c r="J14" i="4"/>
  <c r="I14" i="4"/>
  <c r="H14" i="4"/>
  <c r="K13" i="4"/>
  <c r="J13" i="4"/>
  <c r="I13" i="4"/>
  <c r="H13" i="4"/>
  <c r="K12" i="4"/>
  <c r="J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I7" i="4"/>
  <c r="H7" i="4"/>
  <c r="K6" i="4"/>
  <c r="I6" i="4"/>
  <c r="H6" i="4"/>
  <c r="K5" i="4"/>
  <c r="J5" i="4"/>
  <c r="I5" i="4"/>
  <c r="H5" i="4"/>
  <c r="K4" i="4"/>
  <c r="J4" i="4"/>
  <c r="H4" i="4"/>
  <c r="K3" i="4"/>
  <c r="H3" i="4"/>
  <c r="I21" i="4"/>
  <c r="I22" i="4"/>
  <c r="I23" i="4"/>
  <c r="I25" i="4"/>
  <c r="L3" i="4" l="1"/>
  <c r="M3" i="4" s="1"/>
  <c r="L6" i="4"/>
  <c r="M6" i="4" s="1"/>
  <c r="L24" i="4"/>
  <c r="M24" i="4" s="1"/>
  <c r="L25" i="4"/>
  <c r="M25" i="4" s="1"/>
  <c r="L11" i="4"/>
  <c r="M11" i="4" s="1"/>
  <c r="L7" i="4"/>
  <c r="M7" i="4" s="1"/>
  <c r="L9" i="4"/>
  <c r="M9" i="4" s="1"/>
  <c r="L10" i="4"/>
  <c r="M10" i="4" s="1"/>
  <c r="L14" i="4"/>
  <c r="M14" i="4" s="1"/>
  <c r="L22" i="4"/>
  <c r="M22" i="4" s="1"/>
  <c r="I29" i="4"/>
  <c r="L13" i="4"/>
  <c r="M13" i="4" s="1"/>
  <c r="L21" i="4"/>
  <c r="M21" i="4" s="1"/>
  <c r="L23" i="4"/>
  <c r="M23" i="4" s="1"/>
  <c r="L12" i="4"/>
  <c r="M12" i="4" s="1"/>
  <c r="L8" i="4"/>
  <c r="M8" i="4" s="1"/>
  <c r="L5" i="4"/>
  <c r="M5" i="4" s="1"/>
  <c r="L4" i="4"/>
  <c r="M4" i="4" s="1"/>
  <c r="M29" i="4" l="1"/>
  <c r="K30" i="4" s="1"/>
</calcChain>
</file>

<file path=xl/sharedStrings.xml><?xml version="1.0" encoding="utf-8"?>
<sst xmlns="http://schemas.openxmlformats.org/spreadsheetml/2006/main" count="92" uniqueCount="80">
  <si>
    <t>data pagamento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</si>
  <si>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</si>
  <si>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</si>
  <si>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</si>
  <si>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</si>
  <si>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</si>
  <si>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</si>
  <si>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</si>
  <si>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</si>
  <si>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</si>
  <si>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</si>
  <si>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</si>
  <si>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</si>
  <si>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</si>
  <si>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</si>
  <si>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</si>
  <si>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</t>
  </si>
  <si>
    <t>Poste Italiane S.p.A.</t>
  </si>
  <si>
    <t>BIANCHI SRL</t>
  </si>
  <si>
    <t>GRASSI UFFICIO sas di Giorgio Grassi &amp; C</t>
  </si>
  <si>
    <t>PTS SRL</t>
  </si>
  <si>
    <t>ITALCHIM s.r.l.</t>
  </si>
  <si>
    <t>Gruppo Spaggiari Parma S.p.A.</t>
  </si>
  <si>
    <t>BORGIONE CENTRO DIDATTICO SRL</t>
  </si>
  <si>
    <t>DIEMME INFORMATICA SRL</t>
  </si>
  <si>
    <t>17/A</t>
  </si>
  <si>
    <t>FT  001109</t>
  </si>
  <si>
    <t>3401/P</t>
  </si>
  <si>
    <t>190630/E</t>
  </si>
  <si>
    <t>41387</t>
  </si>
  <si>
    <t>8719095020</t>
  </si>
  <si>
    <t>V3-6227</t>
  </si>
  <si>
    <t>17/2019-4</t>
  </si>
  <si>
    <t>19VF+01555</t>
  </si>
  <si>
    <t>15/PA</t>
  </si>
  <si>
    <t>65</t>
  </si>
  <si>
    <t>866/E</t>
  </si>
  <si>
    <t>9/A</t>
  </si>
  <si>
    <t>D00006</t>
  </si>
  <si>
    <t>V3-3770</t>
  </si>
  <si>
    <t>335/2019-3</t>
  </si>
  <si>
    <t>20194G00993</t>
  </si>
  <si>
    <t>45 PA</t>
  </si>
  <si>
    <t>8719033158</t>
  </si>
  <si>
    <t>0140-000004</t>
  </si>
  <si>
    <t>1619002724</t>
  </si>
  <si>
    <t>8719002923</t>
  </si>
  <si>
    <t>V3-638</t>
  </si>
  <si>
    <t>PA11</t>
  </si>
  <si>
    <t>62/A</t>
  </si>
  <si>
    <t>01/05/2019</t>
  </si>
  <si>
    <t>02/05/2019</t>
  </si>
  <si>
    <t>28/04/2019</t>
  </si>
  <si>
    <t>20/04/2019</t>
  </si>
  <si>
    <t>02/04/2019</t>
  </si>
  <si>
    <t>31/03/2019</t>
  </si>
  <si>
    <t>12/04/2019</t>
  </si>
  <si>
    <t>05/04/2019</t>
  </si>
  <si>
    <t>06/04/2019</t>
  </si>
  <si>
    <t>25/03/2019</t>
  </si>
  <si>
    <t>30/03/2019</t>
  </si>
  <si>
    <t>22/03/2019</t>
  </si>
  <si>
    <t>08/03/2019</t>
  </si>
  <si>
    <t>04/03/2019</t>
  </si>
  <si>
    <t>26/02/2019</t>
  </si>
  <si>
    <t>22/02/2019</t>
  </si>
  <si>
    <t>16/02/2019</t>
  </si>
  <si>
    <t>08/02/2019</t>
  </si>
  <si>
    <t>10/02/2019</t>
  </si>
  <si>
    <t>GRUPPO GIODICART SRL</t>
  </si>
  <si>
    <t>MEDIA DIRECT SRL</t>
  </si>
  <si>
    <t>LENZOTTI STRUMENTI MUSICALI</t>
  </si>
  <si>
    <t>NORSAQ SRL</t>
  </si>
  <si>
    <t>Soluzione Ufficio S.R.L.</t>
  </si>
  <si>
    <t>GEOCENTRO S.R.L.</t>
  </si>
  <si>
    <t>MEDIASOFT snc di A.Scarabelli</t>
  </si>
  <si>
    <t>ETIC S.R.L.</t>
  </si>
  <si>
    <t>SONCINI  SANTUNIONE S.R.L.</t>
  </si>
  <si>
    <t>S.I.A.E.</t>
  </si>
  <si>
    <t>STUDIO ADVENT DI GIAMPAOLO SPAGGIARI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</si>
</sst>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&quot;€&quot;\ #,##0.00"/>
    <numFmt numFmtId="166" formatCode="[$€-410]\ #,##0.00;[Red]\-[$€-410]\ #,##0.00"/>
    <numFmt numFmtId="167" formatCode="dd/mm/yy"/>
    <numFmt numFmtId="168" formatCode="_-* #,##0.00_-;\-* #,##0.00_-;_-* \-??_-;_-@_-"/>
    <numFmt numFmtId="169" formatCode="#,##0.00_ ;\-#,##0.00\ "/>
  </numFmts>
  <fonts count="14" x14ac:knownFonts="1"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sz val="12"/>
      <name val="Arial"/>
      <family val="2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0" fillId="0" borderId="0" xfId="0" applyFont="1"/>
    <xf numFmtId="0" fontId="7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68" fontId="4" fillId="3" borderId="6" xfId="1" applyNumberFormat="1" applyFont="1" applyFill="1" applyBorder="1" applyAlignment="1" applyProtection="1">
      <alignment vertical="center"/>
    </xf>
    <xf numFmtId="14" fontId="0" fillId="3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9" fontId="0" fillId="4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/>
    <xf numFmtId="168" fontId="9" fillId="0" borderId="0" xfId="0" applyNumberFormat="1" applyFont="1"/>
    <xf numFmtId="169" fontId="9" fillId="0" borderId="0" xfId="0" applyNumberFormat="1" applyFont="1"/>
    <xf numFmtId="0" fontId="0" fillId="0" borderId="5" xfId="0" applyFont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167" fontId="1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B1" zoomScale="150" zoomScaleNormal="150" workbookViewId="0">
      <pane ySplit="3075" activePane="bottomLeft"/>
      <selection pane="bottomLeft" activeCell="G8" sqref="G8"/>
    </sheetView>
  </sheetViews>
  <sheetFormatPr defaultColWidth="11.5703125" defaultRowHeight="15" x14ac:dyDescent="0.25"/>
  <cols>
    <col min="1" max="1" width="16.140625" style="1" bestFit="1" customWidth="1"/>
    <col min="2" max="2" width="17.28515625" style="2" bestFit="1" customWidth="1"/>
    <col min="3" max="3" width="11.42578125" style="1" customWidth="1"/>
    <col min="4" max="4" width="12.28515625" style="1" customWidth="1"/>
    <col min="5" max="5" width="10.5703125" style="2" customWidth="1"/>
    <col min="6" max="6" width="26.7109375" style="1" customWidth="1"/>
    <col min="7" max="7" width="15.42578125" style="1" customWidth="1"/>
    <col min="8" max="8" width="13.85546875" style="1" customWidth="1"/>
    <col min="9" max="9" width="13.42578125" style="1" customWidth="1"/>
    <col min="10" max="10" width="11.5703125" style="1"/>
    <col min="11" max="11" width="13.140625" style="1" customWidth="1"/>
    <col min="12" max="12" width="12" style="1" customWidth="1"/>
    <col min="13" max="13" width="12.7109375" style="1" customWidth="1"/>
    <col min="14" max="16384" width="11.5703125" style="1"/>
  </cols>
  <sheetData>
    <row r="1" spans="1:13" ht="46.5" customHeight="1" x14ac:dyDescent="0.25">
      <c r="H1" s="33" t="s">
        <v>1</v>
      </c>
      <c r="I1" s="3" t="s">
        <v>2</v>
      </c>
      <c r="J1" s="34" t="s">
        <v>3</v>
      </c>
      <c r="K1" s="3" t="s">
        <v>0</v>
      </c>
      <c r="L1" s="35" t="s">
        <v>4</v>
      </c>
      <c r="M1" s="31" t="s">
        <v>5</v>
      </c>
    </row>
    <row r="2" spans="1:13" s="5" customFormat="1" ht="42" customHeight="1" x14ac:dyDescent="0.2">
      <c r="A2" s="22" t="s">
        <v>6</v>
      </c>
      <c r="B2" s="22" t="s">
        <v>7</v>
      </c>
      <c r="C2" s="22" t="s">
        <v>8</v>
      </c>
      <c r="D2" s="22" t="s">
        <v>9</v>
      </c>
      <c r="E2" s="22" t="s">
        <v>15</v>
      </c>
      <c r="F2" s="22" t="s">
        <v>10</v>
      </c>
      <c r="G2" s="22" t="s">
        <v>16</v>
      </c>
      <c r="H2" s="33"/>
      <c r="I2" s="4" t="s">
        <v>11</v>
      </c>
      <c r="J2" s="34"/>
      <c r="K2" s="4" t="s">
        <v>12</v>
      </c>
      <c r="L2" s="35"/>
      <c r="M2" s="31"/>
    </row>
    <row r="3" spans="1:13" ht="27.6" customHeight="1" x14ac:dyDescent="0.2">
      <c r="A3" s="24" t="s">
        <v>25</v>
      </c>
      <c r="B3" s="27">
        <v>660</v>
      </c>
      <c r="C3" s="25">
        <v>43555</v>
      </c>
      <c r="D3" s="28" t="s">
        <v>50</v>
      </c>
      <c r="E3" s="36">
        <v>60</v>
      </c>
      <c r="F3" s="26" t="s">
        <v>18</v>
      </c>
      <c r="G3" s="9">
        <v>43559</v>
      </c>
      <c r="H3" s="23" t="str">
        <f t="shared" ref="H3:H8" si="0">A3</f>
        <v>17/A</v>
      </c>
      <c r="I3" s="10">
        <f t="shared" ref="I3:I25" si="1">B3-E3</f>
        <v>600</v>
      </c>
      <c r="J3" s="11" t="str">
        <f t="shared" ref="J3:J8" si="2">IF(D3=0,"",D3)</f>
        <v>01/05/2019</v>
      </c>
      <c r="K3" s="11">
        <f t="shared" ref="K3:K8" si="3">IF(G3=0,"",G3)</f>
        <v>43559</v>
      </c>
      <c r="L3" s="12">
        <f t="shared" ref="L3:L8" si="4">IF(AND(J3&lt;&gt;"",K3&lt;&gt;""),K3-J3,"")</f>
        <v>-27</v>
      </c>
      <c r="M3" s="13">
        <f t="shared" ref="M3:M8" si="5">IF(AND(L3&lt;&gt;"",I3&lt;&gt;""),L3*I3,"")</f>
        <v>-16200</v>
      </c>
    </row>
    <row r="4" spans="1:13" ht="27.6" customHeight="1" x14ac:dyDescent="0.2">
      <c r="A4" s="24" t="s">
        <v>26</v>
      </c>
      <c r="B4" s="27">
        <v>448.35</v>
      </c>
      <c r="C4" s="25">
        <v>43555</v>
      </c>
      <c r="D4" s="28" t="s">
        <v>51</v>
      </c>
      <c r="E4" s="36">
        <v>80.849999999999994</v>
      </c>
      <c r="F4" s="26" t="s">
        <v>19</v>
      </c>
      <c r="G4" s="9">
        <v>43559</v>
      </c>
      <c r="H4" s="23" t="str">
        <f t="shared" si="0"/>
        <v>FT  001109</v>
      </c>
      <c r="I4" s="10">
        <f t="shared" si="1"/>
        <v>367.5</v>
      </c>
      <c r="J4" s="11" t="str">
        <f t="shared" si="2"/>
        <v>02/05/2019</v>
      </c>
      <c r="K4" s="11">
        <f t="shared" si="3"/>
        <v>43559</v>
      </c>
      <c r="L4" s="12">
        <f t="shared" si="4"/>
        <v>-28</v>
      </c>
      <c r="M4" s="13">
        <f t="shared" si="5"/>
        <v>-10290</v>
      </c>
    </row>
    <row r="5" spans="1:13" ht="27.6" customHeight="1" x14ac:dyDescent="0.2">
      <c r="A5" s="24" t="s">
        <v>27</v>
      </c>
      <c r="B5" s="27">
        <v>249.92</v>
      </c>
      <c r="C5" s="25">
        <v>43554</v>
      </c>
      <c r="D5" s="28" t="s">
        <v>50</v>
      </c>
      <c r="E5" s="36">
        <v>45.07</v>
      </c>
      <c r="F5" s="26" t="s">
        <v>69</v>
      </c>
      <c r="G5" s="9">
        <v>43564</v>
      </c>
      <c r="H5" s="23" t="str">
        <f t="shared" si="0"/>
        <v>3401/P</v>
      </c>
      <c r="I5" s="10">
        <f t="shared" si="1"/>
        <v>204.85</v>
      </c>
      <c r="J5" s="11" t="str">
        <f t="shared" si="2"/>
        <v>01/05/2019</v>
      </c>
      <c r="K5" s="11">
        <f t="shared" si="3"/>
        <v>43564</v>
      </c>
      <c r="L5" s="12">
        <f t="shared" si="4"/>
        <v>-22</v>
      </c>
      <c r="M5" s="13">
        <f t="shared" si="5"/>
        <v>-4506.7</v>
      </c>
    </row>
    <row r="6" spans="1:13" ht="27.6" customHeight="1" x14ac:dyDescent="0.2">
      <c r="A6" s="24" t="s">
        <v>28</v>
      </c>
      <c r="B6" s="27">
        <v>36.6</v>
      </c>
      <c r="C6" s="25">
        <v>43553</v>
      </c>
      <c r="D6" s="28" t="s">
        <v>51</v>
      </c>
      <c r="E6" s="36">
        <v>6.6</v>
      </c>
      <c r="F6" s="26" t="s">
        <v>24</v>
      </c>
      <c r="G6" s="9">
        <v>43564</v>
      </c>
      <c r="H6" s="23" t="str">
        <f t="shared" si="0"/>
        <v>190630/E</v>
      </c>
      <c r="I6" s="10">
        <f t="shared" si="1"/>
        <v>30</v>
      </c>
      <c r="J6" s="11" t="str">
        <f t="shared" si="2"/>
        <v>02/05/2019</v>
      </c>
      <c r="K6" s="11">
        <f t="shared" si="3"/>
        <v>43564</v>
      </c>
      <c r="L6" s="12">
        <f t="shared" si="4"/>
        <v>-23</v>
      </c>
      <c r="M6" s="13">
        <f t="shared" si="5"/>
        <v>-690</v>
      </c>
    </row>
    <row r="7" spans="1:13" ht="27.6" customHeight="1" x14ac:dyDescent="0.2">
      <c r="A7" s="24" t="s">
        <v>29</v>
      </c>
      <c r="B7" s="27">
        <v>518.5</v>
      </c>
      <c r="C7" s="25">
        <v>43553</v>
      </c>
      <c r="D7" s="28" t="s">
        <v>52</v>
      </c>
      <c r="E7" s="36">
        <v>93.5</v>
      </c>
      <c r="F7" s="26" t="s">
        <v>70</v>
      </c>
      <c r="G7" s="9">
        <v>43564</v>
      </c>
      <c r="H7" s="23" t="str">
        <f t="shared" si="0"/>
        <v>41387</v>
      </c>
      <c r="I7" s="10">
        <f t="shared" si="1"/>
        <v>425</v>
      </c>
      <c r="J7" s="11" t="str">
        <f t="shared" si="2"/>
        <v>28/04/2019</v>
      </c>
      <c r="K7" s="11">
        <f t="shared" si="3"/>
        <v>43564</v>
      </c>
      <c r="L7" s="12">
        <f t="shared" si="4"/>
        <v>-19</v>
      </c>
      <c r="M7" s="13">
        <f t="shared" si="5"/>
        <v>-8075</v>
      </c>
    </row>
    <row r="8" spans="1:13" ht="27.6" customHeight="1" x14ac:dyDescent="0.2">
      <c r="A8" s="24" t="s">
        <v>30</v>
      </c>
      <c r="B8" s="27">
        <v>82.81</v>
      </c>
      <c r="C8" s="25">
        <v>43553</v>
      </c>
      <c r="D8" s="28" t="s">
        <v>52</v>
      </c>
      <c r="E8" s="36">
        <v>0</v>
      </c>
      <c r="F8" s="26" t="s">
        <v>17</v>
      </c>
      <c r="G8" s="9">
        <v>43559</v>
      </c>
      <c r="H8" s="23" t="str">
        <f t="shared" si="0"/>
        <v>8719095020</v>
      </c>
      <c r="I8" s="10">
        <f t="shared" si="1"/>
        <v>82.81</v>
      </c>
      <c r="J8" s="11" t="str">
        <f t="shared" si="2"/>
        <v>28/04/2019</v>
      </c>
      <c r="K8" s="11">
        <f t="shared" si="3"/>
        <v>43559</v>
      </c>
      <c r="L8" s="12">
        <f t="shared" si="4"/>
        <v>-24</v>
      </c>
      <c r="M8" s="13">
        <f t="shared" si="5"/>
        <v>-1987.44</v>
      </c>
    </row>
    <row r="9" spans="1:13" ht="27.6" customHeight="1" x14ac:dyDescent="0.2">
      <c r="A9" s="24" t="s">
        <v>31</v>
      </c>
      <c r="B9" s="27">
        <v>1140.3800000000001</v>
      </c>
      <c r="C9" s="25">
        <v>43550</v>
      </c>
      <c r="D9" s="28" t="s">
        <v>51</v>
      </c>
      <c r="E9" s="36">
        <v>205.64</v>
      </c>
      <c r="F9" s="26" t="s">
        <v>23</v>
      </c>
      <c r="G9" s="9">
        <v>43559</v>
      </c>
      <c r="H9" s="23" t="str">
        <f>A9</f>
        <v>V3-6227</v>
      </c>
      <c r="I9" s="10">
        <f t="shared" si="1"/>
        <v>934.74000000000012</v>
      </c>
      <c r="J9" s="11" t="str">
        <f>IF(D9=0,"",D9)</f>
        <v>02/05/2019</v>
      </c>
      <c r="K9" s="11">
        <f>IF(G9=0,"",G9)</f>
        <v>43559</v>
      </c>
      <c r="L9" s="12">
        <f>IF(AND(J9&lt;&gt;"",K9&lt;&gt;""),K9-J9,"")</f>
        <v>-28</v>
      </c>
      <c r="M9" s="13">
        <f>IF(AND(L9&lt;&gt;"",I9&lt;&gt;""),L9*I9,"")</f>
        <v>-26172.720000000005</v>
      </c>
    </row>
    <row r="10" spans="1:13" ht="27.6" customHeight="1" x14ac:dyDescent="0.2">
      <c r="A10" s="24" t="s">
        <v>32</v>
      </c>
      <c r="B10" s="27">
        <v>180</v>
      </c>
      <c r="C10" s="25">
        <v>43543</v>
      </c>
      <c r="D10" s="28" t="s">
        <v>53</v>
      </c>
      <c r="E10" s="36">
        <v>32.46</v>
      </c>
      <c r="F10" s="26" t="s">
        <v>71</v>
      </c>
      <c r="G10" s="9">
        <v>43543</v>
      </c>
      <c r="H10" s="23" t="str">
        <f t="shared" ref="H10:H25" si="6">A10</f>
        <v>17/2019-4</v>
      </c>
      <c r="I10" s="10">
        <f t="shared" si="1"/>
        <v>147.54</v>
      </c>
      <c r="J10" s="11" t="str">
        <f>IF(D10=0,"",D10)</f>
        <v>20/04/2019</v>
      </c>
      <c r="K10" s="11">
        <f>IF(G10=0,"",G10)</f>
        <v>43543</v>
      </c>
      <c r="L10" s="12">
        <f t="shared" ref="L10:L25" si="7">IF(AND(J10&lt;&gt;"",K10&lt;&gt;""),K10-J10,"")</f>
        <v>-32</v>
      </c>
      <c r="M10" s="13">
        <f t="shared" ref="M10:M25" si="8">IF(AND(L10&lt;&gt;"",I10&lt;&gt;""),L10*I10,"")</f>
        <v>-4721.28</v>
      </c>
    </row>
    <row r="11" spans="1:13" ht="27.6" customHeight="1" x14ac:dyDescent="0.2">
      <c r="A11" s="24" t="s">
        <v>33</v>
      </c>
      <c r="B11" s="27">
        <v>2920.08</v>
      </c>
      <c r="C11" s="25">
        <v>43542</v>
      </c>
      <c r="D11" s="28" t="s">
        <v>51</v>
      </c>
      <c r="E11" s="36">
        <v>526.57000000000005</v>
      </c>
      <c r="F11" s="26" t="s">
        <v>21</v>
      </c>
      <c r="G11" s="9">
        <v>43559</v>
      </c>
      <c r="H11" s="23" t="str">
        <f t="shared" si="6"/>
        <v>19VF+01555</v>
      </c>
      <c r="I11" s="10">
        <f t="shared" si="1"/>
        <v>2393.5099999999998</v>
      </c>
      <c r="J11" s="11" t="str">
        <f>IF(D11=0,"",D11)</f>
        <v>02/05/2019</v>
      </c>
      <c r="K11" s="11">
        <f>IF(G11=0,"",G11)</f>
        <v>43559</v>
      </c>
      <c r="L11" s="12">
        <f t="shared" si="7"/>
        <v>-28</v>
      </c>
      <c r="M11" s="13">
        <f t="shared" si="8"/>
        <v>-67018.28</v>
      </c>
    </row>
    <row r="12" spans="1:13" ht="27.6" customHeight="1" x14ac:dyDescent="0.2">
      <c r="A12" s="24" t="s">
        <v>34</v>
      </c>
      <c r="B12" s="27">
        <v>536.25</v>
      </c>
      <c r="C12" s="25">
        <v>43524</v>
      </c>
      <c r="D12" s="28" t="s">
        <v>54</v>
      </c>
      <c r="E12" s="36">
        <v>96.7</v>
      </c>
      <c r="F12" s="26" t="s">
        <v>20</v>
      </c>
      <c r="G12" s="9">
        <v>43550</v>
      </c>
      <c r="H12" s="23" t="str">
        <f t="shared" si="6"/>
        <v>15/PA</v>
      </c>
      <c r="I12" s="10">
        <f t="shared" si="1"/>
        <v>439.55</v>
      </c>
      <c r="J12" s="11" t="str">
        <f t="shared" ref="J12:J25" si="9">IF(D12=0,"",D12)</f>
        <v>02/04/2019</v>
      </c>
      <c r="K12" s="11">
        <f t="shared" ref="K12:K25" si="10">IF(G12=0,"",G12)</f>
        <v>43550</v>
      </c>
      <c r="L12" s="12">
        <f t="shared" si="7"/>
        <v>-7</v>
      </c>
      <c r="M12" s="13">
        <f t="shared" si="8"/>
        <v>-3076.85</v>
      </c>
    </row>
    <row r="13" spans="1:13" ht="27.6" customHeight="1" x14ac:dyDescent="0.2">
      <c r="A13" s="24" t="s">
        <v>35</v>
      </c>
      <c r="B13" s="27">
        <v>1293.93</v>
      </c>
      <c r="C13" s="25">
        <v>43524</v>
      </c>
      <c r="D13" s="28" t="s">
        <v>55</v>
      </c>
      <c r="E13" s="36">
        <v>233.93</v>
      </c>
      <c r="F13" s="26" t="s">
        <v>72</v>
      </c>
      <c r="G13" s="9">
        <v>43559</v>
      </c>
      <c r="H13" s="23" t="str">
        <f t="shared" si="6"/>
        <v>65</v>
      </c>
      <c r="I13" s="10">
        <f t="shared" si="1"/>
        <v>1060</v>
      </c>
      <c r="J13" s="11" t="str">
        <f t="shared" si="9"/>
        <v>31/03/2019</v>
      </c>
      <c r="K13" s="11">
        <f t="shared" si="10"/>
        <v>43559</v>
      </c>
      <c r="L13" s="12">
        <f t="shared" si="7"/>
        <v>4</v>
      </c>
      <c r="M13" s="13">
        <f t="shared" si="8"/>
        <v>4240</v>
      </c>
    </row>
    <row r="14" spans="1:13" ht="27.6" customHeight="1" x14ac:dyDescent="0.2">
      <c r="A14" s="24" t="s">
        <v>36</v>
      </c>
      <c r="B14" s="27">
        <v>3374.43</v>
      </c>
      <c r="C14" s="25">
        <v>43524</v>
      </c>
      <c r="D14" s="28" t="s">
        <v>56</v>
      </c>
      <c r="E14" s="36">
        <v>129.79</v>
      </c>
      <c r="F14" s="26" t="s">
        <v>73</v>
      </c>
      <c r="G14" s="9">
        <v>43564</v>
      </c>
      <c r="H14" s="23" t="str">
        <f t="shared" si="6"/>
        <v>866/E</v>
      </c>
      <c r="I14" s="10">
        <f t="shared" si="1"/>
        <v>3244.64</v>
      </c>
      <c r="J14" s="11" t="str">
        <f t="shared" si="9"/>
        <v>12/04/2019</v>
      </c>
      <c r="K14" s="11">
        <f t="shared" si="10"/>
        <v>43564</v>
      </c>
      <c r="L14" s="12">
        <f t="shared" si="7"/>
        <v>-3</v>
      </c>
      <c r="M14" s="13">
        <f t="shared" si="8"/>
        <v>-9733.92</v>
      </c>
    </row>
    <row r="15" spans="1:13" ht="27.6" customHeight="1" x14ac:dyDescent="0.2">
      <c r="A15" s="24" t="s">
        <v>37</v>
      </c>
      <c r="B15" s="27">
        <v>590</v>
      </c>
      <c r="C15" s="25">
        <v>43524</v>
      </c>
      <c r="D15" s="28" t="s">
        <v>57</v>
      </c>
      <c r="E15" s="36">
        <v>53.64</v>
      </c>
      <c r="F15" s="26" t="s">
        <v>18</v>
      </c>
      <c r="G15" s="9">
        <v>43559</v>
      </c>
      <c r="H15" s="23" t="str">
        <f t="shared" ref="H15:H20" si="11">A15</f>
        <v>9/A</v>
      </c>
      <c r="I15" s="10">
        <f t="shared" ref="I15:I20" si="12">B15-E15</f>
        <v>536.36</v>
      </c>
      <c r="J15" s="11" t="str">
        <f t="shared" ref="J15:J20" si="13">IF(D15=0,"",D15)</f>
        <v>05/04/2019</v>
      </c>
      <c r="K15" s="11">
        <f t="shared" ref="K15:K20" si="14">IF(G15=0,"",G15)</f>
        <v>43559</v>
      </c>
      <c r="L15" s="12">
        <f t="shared" ref="L15:L20" si="15">IF(AND(J15&lt;&gt;"",K15&lt;&gt;""),K15-J15,"")</f>
        <v>-1</v>
      </c>
      <c r="M15" s="13">
        <f t="shared" ref="M15:M20" si="16">IF(AND(L15&lt;&gt;"",I15&lt;&gt;""),L15*I15,"")</f>
        <v>-536.36</v>
      </c>
    </row>
    <row r="16" spans="1:13" ht="27.6" customHeight="1" x14ac:dyDescent="0.2">
      <c r="A16" s="24" t="s">
        <v>38</v>
      </c>
      <c r="B16" s="27">
        <v>254.51</v>
      </c>
      <c r="C16" s="25">
        <v>43524</v>
      </c>
      <c r="D16" s="28" t="s">
        <v>58</v>
      </c>
      <c r="E16" s="36">
        <v>86.46</v>
      </c>
      <c r="F16" s="26" t="s">
        <v>74</v>
      </c>
      <c r="G16" s="9">
        <v>43559</v>
      </c>
      <c r="H16" s="23" t="str">
        <f t="shared" si="11"/>
        <v>D00006</v>
      </c>
      <c r="I16" s="10">
        <f t="shared" si="12"/>
        <v>168.05</v>
      </c>
      <c r="J16" s="11" t="str">
        <f t="shared" si="13"/>
        <v>06/04/2019</v>
      </c>
      <c r="K16" s="11">
        <f t="shared" si="14"/>
        <v>43559</v>
      </c>
      <c r="L16" s="12">
        <f t="shared" si="15"/>
        <v>-2</v>
      </c>
      <c r="M16" s="13">
        <f t="shared" si="16"/>
        <v>-336.1</v>
      </c>
    </row>
    <row r="17" spans="1:13" ht="27.6" customHeight="1" x14ac:dyDescent="0.2">
      <c r="A17" s="24" t="s">
        <v>39</v>
      </c>
      <c r="B17" s="27">
        <v>31.2</v>
      </c>
      <c r="C17" s="25">
        <v>43522</v>
      </c>
      <c r="D17" s="28" t="s">
        <v>57</v>
      </c>
      <c r="E17" s="36">
        <v>5.63</v>
      </c>
      <c r="F17" s="26" t="s">
        <v>23</v>
      </c>
      <c r="G17" s="9">
        <v>43550</v>
      </c>
      <c r="H17" s="23" t="str">
        <f t="shared" si="11"/>
        <v>V3-3770</v>
      </c>
      <c r="I17" s="10">
        <f t="shared" si="12"/>
        <v>25.57</v>
      </c>
      <c r="J17" s="11" t="str">
        <f t="shared" si="13"/>
        <v>05/04/2019</v>
      </c>
      <c r="K17" s="11">
        <f t="shared" si="14"/>
        <v>43550</v>
      </c>
      <c r="L17" s="12">
        <f t="shared" si="15"/>
        <v>-10</v>
      </c>
      <c r="M17" s="13">
        <f t="shared" si="16"/>
        <v>-255.7</v>
      </c>
    </row>
    <row r="18" spans="1:13" ht="27.6" customHeight="1" x14ac:dyDescent="0.2">
      <c r="A18" s="24" t="s">
        <v>40</v>
      </c>
      <c r="B18" s="27">
        <v>102.48</v>
      </c>
      <c r="C18" s="25">
        <v>43519</v>
      </c>
      <c r="D18" s="28" t="s">
        <v>59</v>
      </c>
      <c r="E18" s="36">
        <v>18.48</v>
      </c>
      <c r="F18" s="26" t="s">
        <v>75</v>
      </c>
      <c r="G18" s="9">
        <v>43550</v>
      </c>
      <c r="H18" s="23" t="str">
        <f t="shared" si="11"/>
        <v>335/2019-3</v>
      </c>
      <c r="I18" s="10">
        <f t="shared" si="12"/>
        <v>84</v>
      </c>
      <c r="J18" s="11" t="str">
        <f t="shared" si="13"/>
        <v>25/03/2019</v>
      </c>
      <c r="K18" s="11">
        <f t="shared" si="14"/>
        <v>43550</v>
      </c>
      <c r="L18" s="12">
        <f t="shared" si="15"/>
        <v>1</v>
      </c>
      <c r="M18" s="13">
        <f t="shared" si="16"/>
        <v>84</v>
      </c>
    </row>
    <row r="19" spans="1:13" ht="27.6" customHeight="1" x14ac:dyDescent="0.2">
      <c r="A19" s="24" t="s">
        <v>41</v>
      </c>
      <c r="B19" s="27">
        <v>110</v>
      </c>
      <c r="C19" s="25">
        <v>43518</v>
      </c>
      <c r="D19" s="28" t="s">
        <v>60</v>
      </c>
      <c r="E19" s="36">
        <v>0</v>
      </c>
      <c r="F19" s="26" t="s">
        <v>22</v>
      </c>
      <c r="G19" s="9">
        <v>43530</v>
      </c>
      <c r="H19" s="23" t="str">
        <f t="shared" si="11"/>
        <v>20194G00993</v>
      </c>
      <c r="I19" s="10">
        <f t="shared" si="12"/>
        <v>110</v>
      </c>
      <c r="J19" s="11" t="str">
        <f t="shared" si="13"/>
        <v>30/03/2019</v>
      </c>
      <c r="K19" s="11">
        <f t="shared" si="14"/>
        <v>43530</v>
      </c>
      <c r="L19" s="12">
        <f t="shared" si="15"/>
        <v>-24</v>
      </c>
      <c r="M19" s="13">
        <f t="shared" si="16"/>
        <v>-2640</v>
      </c>
    </row>
    <row r="20" spans="1:13" ht="27.6" customHeight="1" x14ac:dyDescent="0.2">
      <c r="A20" s="24" t="s">
        <v>42</v>
      </c>
      <c r="B20" s="27">
        <v>5304</v>
      </c>
      <c r="C20" s="25">
        <v>43516</v>
      </c>
      <c r="D20" s="28" t="s">
        <v>61</v>
      </c>
      <c r="E20" s="36">
        <v>204</v>
      </c>
      <c r="F20" s="26" t="s">
        <v>76</v>
      </c>
      <c r="G20" s="9">
        <v>43529</v>
      </c>
      <c r="H20" s="23" t="str">
        <f t="shared" si="11"/>
        <v>45 PA</v>
      </c>
      <c r="I20" s="10">
        <f t="shared" si="12"/>
        <v>5100</v>
      </c>
      <c r="J20" s="11" t="str">
        <f t="shared" si="13"/>
        <v>22/03/2019</v>
      </c>
      <c r="K20" s="11">
        <f t="shared" si="14"/>
        <v>43529</v>
      </c>
      <c r="L20" s="12">
        <f t="shared" si="15"/>
        <v>-17</v>
      </c>
      <c r="M20" s="13">
        <f t="shared" si="16"/>
        <v>-86700</v>
      </c>
    </row>
    <row r="21" spans="1:13" ht="27.6" customHeight="1" x14ac:dyDescent="0.2">
      <c r="A21" s="24" t="s">
        <v>43</v>
      </c>
      <c r="B21" s="27">
        <v>50.48</v>
      </c>
      <c r="C21" s="25">
        <v>43501</v>
      </c>
      <c r="D21" s="28" t="s">
        <v>62</v>
      </c>
      <c r="E21" s="36">
        <v>0</v>
      </c>
      <c r="F21" s="26" t="s">
        <v>17</v>
      </c>
      <c r="G21" s="9">
        <v>43523</v>
      </c>
      <c r="H21" s="23" t="str">
        <f t="shared" si="6"/>
        <v>8719033158</v>
      </c>
      <c r="I21" s="10">
        <f t="shared" si="1"/>
        <v>50.48</v>
      </c>
      <c r="J21" s="11" t="str">
        <f t="shared" si="9"/>
        <v>08/03/2019</v>
      </c>
      <c r="K21" s="11">
        <f t="shared" si="10"/>
        <v>43523</v>
      </c>
      <c r="L21" s="12">
        <f t="shared" si="7"/>
        <v>-9</v>
      </c>
      <c r="M21" s="13">
        <f t="shared" si="8"/>
        <v>-454.32</v>
      </c>
    </row>
    <row r="22" spans="1:13" ht="27.6" customHeight="1" x14ac:dyDescent="0.2">
      <c r="A22" s="24" t="s">
        <v>44</v>
      </c>
      <c r="B22" s="27">
        <v>475</v>
      </c>
      <c r="C22" s="25">
        <v>43495</v>
      </c>
      <c r="D22" s="28" t="s">
        <v>63</v>
      </c>
      <c r="E22" s="36">
        <v>85.66</v>
      </c>
      <c r="F22" s="26" t="s">
        <v>77</v>
      </c>
      <c r="G22" s="9">
        <v>43565</v>
      </c>
      <c r="H22" s="23" t="str">
        <f t="shared" si="6"/>
        <v>0140-000004</v>
      </c>
      <c r="I22" s="10">
        <f t="shared" si="1"/>
        <v>389.34000000000003</v>
      </c>
      <c r="J22" s="11" t="str">
        <f t="shared" si="9"/>
        <v>04/03/2019</v>
      </c>
      <c r="K22" s="11">
        <f t="shared" si="10"/>
        <v>43565</v>
      </c>
      <c r="L22" s="12">
        <f t="shared" si="7"/>
        <v>37</v>
      </c>
      <c r="M22" s="13">
        <f t="shared" si="8"/>
        <v>14405.580000000002</v>
      </c>
    </row>
    <row r="23" spans="1:13" ht="27.6" customHeight="1" x14ac:dyDescent="0.2">
      <c r="A23" s="24" t="s">
        <v>45</v>
      </c>
      <c r="B23" s="27">
        <v>70.52</v>
      </c>
      <c r="C23" s="25">
        <v>43487</v>
      </c>
      <c r="D23" s="28" t="s">
        <v>64</v>
      </c>
      <c r="E23" s="36">
        <v>12.72</v>
      </c>
      <c r="F23" s="26" t="s">
        <v>78</v>
      </c>
      <c r="G23" s="9">
        <v>43529</v>
      </c>
      <c r="H23" s="23" t="str">
        <f t="shared" si="6"/>
        <v>1619002724</v>
      </c>
      <c r="I23" s="10">
        <f t="shared" si="1"/>
        <v>57.8</v>
      </c>
      <c r="J23" s="11" t="str">
        <f t="shared" si="9"/>
        <v>26/02/2019</v>
      </c>
      <c r="K23" s="11">
        <f t="shared" si="10"/>
        <v>43529</v>
      </c>
      <c r="L23" s="12">
        <f t="shared" si="7"/>
        <v>7</v>
      </c>
      <c r="M23" s="13">
        <f t="shared" si="8"/>
        <v>404.59999999999997</v>
      </c>
    </row>
    <row r="24" spans="1:13" ht="27.6" customHeight="1" x14ac:dyDescent="0.2">
      <c r="A24" s="24" t="s">
        <v>46</v>
      </c>
      <c r="B24" s="27">
        <v>63.6</v>
      </c>
      <c r="C24" s="25">
        <v>43483</v>
      </c>
      <c r="D24" s="28" t="s">
        <v>65</v>
      </c>
      <c r="E24" s="36">
        <v>0</v>
      </c>
      <c r="F24" s="26" t="s">
        <v>17</v>
      </c>
      <c r="G24" s="9">
        <v>43523</v>
      </c>
      <c r="H24" s="23" t="str">
        <f t="shared" si="6"/>
        <v>8719002923</v>
      </c>
      <c r="I24" s="10">
        <f t="shared" si="1"/>
        <v>63.6</v>
      </c>
      <c r="J24" s="11" t="str">
        <f t="shared" si="9"/>
        <v>22/02/2019</v>
      </c>
      <c r="K24" s="11">
        <f t="shared" si="10"/>
        <v>43523</v>
      </c>
      <c r="L24" s="12">
        <f t="shared" si="7"/>
        <v>5</v>
      </c>
      <c r="M24" s="13">
        <f t="shared" si="8"/>
        <v>318</v>
      </c>
    </row>
    <row r="25" spans="1:13" ht="27.6" customHeight="1" x14ac:dyDescent="0.2">
      <c r="A25" s="24" t="s">
        <v>47</v>
      </c>
      <c r="B25" s="27">
        <v>1271.76</v>
      </c>
      <c r="C25" s="25">
        <v>43476</v>
      </c>
      <c r="D25" s="28" t="s">
        <v>66</v>
      </c>
      <c r="E25" s="36">
        <v>226.83</v>
      </c>
      <c r="F25" s="26" t="s">
        <v>23</v>
      </c>
      <c r="G25" s="9">
        <v>43530</v>
      </c>
      <c r="H25" s="23" t="str">
        <f t="shared" si="6"/>
        <v>V3-638</v>
      </c>
      <c r="I25" s="10">
        <f t="shared" si="1"/>
        <v>1044.93</v>
      </c>
      <c r="J25" s="11" t="str">
        <f t="shared" si="9"/>
        <v>16/02/2019</v>
      </c>
      <c r="K25" s="11">
        <f t="shared" si="10"/>
        <v>43530</v>
      </c>
      <c r="L25" s="12">
        <f t="shared" si="7"/>
        <v>18</v>
      </c>
      <c r="M25" s="13">
        <f t="shared" si="8"/>
        <v>18808.740000000002</v>
      </c>
    </row>
    <row r="26" spans="1:13" ht="27.6" customHeight="1" x14ac:dyDescent="0.2">
      <c r="A26" s="24" t="s">
        <v>48</v>
      </c>
      <c r="B26" s="27">
        <v>1220</v>
      </c>
      <c r="C26" s="25">
        <v>43473</v>
      </c>
      <c r="D26" s="28" t="s">
        <v>67</v>
      </c>
      <c r="E26" s="37">
        <v>200</v>
      </c>
      <c r="F26" s="26" t="s">
        <v>79</v>
      </c>
      <c r="G26" s="30">
        <v>43529</v>
      </c>
      <c r="H26" s="23" t="str">
        <f t="shared" ref="H26:H28" si="17">A26</f>
        <v>PA11</v>
      </c>
      <c r="I26" s="10">
        <f t="shared" ref="I26:I28" si="18">B26-E26</f>
        <v>1020</v>
      </c>
      <c r="J26" s="11" t="str">
        <f t="shared" ref="J26:J28" si="19">IF(D26=0,"",D26)</f>
        <v>08/02/2019</v>
      </c>
      <c r="K26" s="11">
        <f t="shared" ref="K26:K28" si="20">IF(G26=0,"",G26)</f>
        <v>43529</v>
      </c>
      <c r="L26" s="12">
        <f t="shared" ref="L26:L28" si="21">IF(AND(J26&lt;&gt;"",K26&lt;&gt;""),K26-J26,"")</f>
        <v>25</v>
      </c>
      <c r="M26" s="13">
        <f t="shared" ref="M26:M28" si="22">IF(AND(L26&lt;&gt;"",I26&lt;&gt;""),L26*I26,"")</f>
        <v>25500</v>
      </c>
    </row>
    <row r="27" spans="1:13" ht="27.6" customHeight="1" x14ac:dyDescent="0.2">
      <c r="A27" s="24" t="s">
        <v>49</v>
      </c>
      <c r="B27" s="27">
        <v>110</v>
      </c>
      <c r="C27" s="25">
        <v>43465</v>
      </c>
      <c r="D27" s="28" t="s">
        <v>68</v>
      </c>
      <c r="E27" s="37">
        <v>10</v>
      </c>
      <c r="F27" s="26" t="s">
        <v>18</v>
      </c>
      <c r="G27" s="30">
        <v>43530</v>
      </c>
      <c r="H27" s="23" t="str">
        <f t="shared" si="17"/>
        <v>62/A</v>
      </c>
      <c r="I27" s="10">
        <f t="shared" si="18"/>
        <v>100</v>
      </c>
      <c r="J27" s="11" t="str">
        <f t="shared" si="19"/>
        <v>10/02/2019</v>
      </c>
      <c r="K27" s="11">
        <f t="shared" si="20"/>
        <v>43530</v>
      </c>
      <c r="L27" s="12">
        <f t="shared" si="21"/>
        <v>24</v>
      </c>
      <c r="M27" s="13">
        <f t="shared" si="22"/>
        <v>2400</v>
      </c>
    </row>
    <row r="28" spans="1:13" ht="27.6" customHeight="1" x14ac:dyDescent="0.2">
      <c r="A28" s="24"/>
      <c r="B28" s="27"/>
      <c r="C28" s="25"/>
      <c r="D28" s="28"/>
      <c r="E28" s="29"/>
      <c r="F28" s="24"/>
      <c r="G28" s="30"/>
      <c r="H28" s="23">
        <f t="shared" si="17"/>
        <v>0</v>
      </c>
      <c r="I28" s="10">
        <f t="shared" si="18"/>
        <v>0</v>
      </c>
      <c r="J28" s="11" t="str">
        <f t="shared" si="19"/>
        <v/>
      </c>
      <c r="K28" s="11" t="str">
        <f t="shared" si="20"/>
        <v/>
      </c>
      <c r="L28" s="12" t="str">
        <f t="shared" si="21"/>
        <v/>
      </c>
      <c r="M28" s="13" t="str">
        <f t="shared" si="22"/>
        <v/>
      </c>
    </row>
    <row r="29" spans="1:13" ht="27.6" customHeight="1" x14ac:dyDescent="0.2">
      <c r="A29" s="14"/>
      <c r="B29" s="7"/>
      <c r="C29" s="15"/>
      <c r="D29" s="15"/>
      <c r="E29" s="16"/>
      <c r="F29" s="14"/>
      <c r="G29" s="14"/>
      <c r="H29" s="17" t="s">
        <v>13</v>
      </c>
      <c r="I29" s="18">
        <f>SUM(I3:I25)</f>
        <v>17560.269999999997</v>
      </c>
      <c r="J29" s="17"/>
      <c r="K29" s="17"/>
      <c r="L29" s="17"/>
      <c r="M29" s="19">
        <f>SUM(M3:M28)</f>
        <v>-177233.75000000003</v>
      </c>
    </row>
    <row r="30" spans="1:13" ht="18.75" x14ac:dyDescent="0.2">
      <c r="A30" s="6"/>
      <c r="B30" s="7"/>
      <c r="C30" s="8"/>
      <c r="D30" s="8"/>
      <c r="E30" s="20"/>
      <c r="F30" s="6"/>
      <c r="G30" s="6"/>
      <c r="H30" s="32" t="s">
        <v>14</v>
      </c>
      <c r="I30" s="32"/>
      <c r="J30" s="32"/>
      <c r="K30" s="21">
        <f>IF(AND(M29&lt;&gt;"",I29&lt;&gt;0),M29/I29,"")</f>
        <v>-10.092882968200378</v>
      </c>
    </row>
    <row r="31" spans="1:13" x14ac:dyDescent="0.25">
      <c r="B31" s="7"/>
    </row>
  </sheetData>
  <mergeCells count="5">
    <mergeCell ref="M1:M2"/>
    <mergeCell ref="H30:J30"/>
    <mergeCell ref="H1:H2"/>
    <mergeCell ref="J1:J2"/>
    <mergeCell ref="L1:L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tempestività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Admin</cp:lastModifiedBy>
  <cp:revision>0</cp:revision>
  <cp:lastPrinted>2016-04-26T09:04:19Z</cp:lastPrinted>
  <dcterms:created xsi:type="dcterms:W3CDTF">2014-06-08T12:32:27Z</dcterms:created>
  <dcterms:modified xsi:type="dcterms:W3CDTF">2019-04-29T08:00:04Z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