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570" windowHeight="11535"/>
  </bookViews>
  <sheets>
    <sheet name="indice tempestività" sheetId="4" r:id="rId1"/>
  </sheets>
  <calcPr calcId="145621"/>
</workbook>
</file>

<file path=xl/calcChain.xml><?xml version="1.0" encoding="utf-8"?>
<calcChain xmlns="http://schemas.openxmlformats.org/spreadsheetml/2006/main">
  <c r="M11" i="4" l="1"/>
  <c r="K48" i="4" l="1"/>
  <c r="J48" i="4"/>
  <c r="I48" i="4"/>
  <c r="H48" i="4"/>
  <c r="K47" i="4"/>
  <c r="J47" i="4"/>
  <c r="I47" i="4"/>
  <c r="H47" i="4"/>
  <c r="K46" i="4"/>
  <c r="J46" i="4"/>
  <c r="I46" i="4"/>
  <c r="H46" i="4"/>
  <c r="K45" i="4"/>
  <c r="J45" i="4"/>
  <c r="I45" i="4"/>
  <c r="H45" i="4"/>
  <c r="K44" i="4"/>
  <c r="J44" i="4"/>
  <c r="I44" i="4"/>
  <c r="H44" i="4"/>
  <c r="K43" i="4"/>
  <c r="J43" i="4"/>
  <c r="I43" i="4"/>
  <c r="H43" i="4"/>
  <c r="K42" i="4"/>
  <c r="J42" i="4"/>
  <c r="I42" i="4"/>
  <c r="H42" i="4"/>
  <c r="K41" i="4"/>
  <c r="J41" i="4"/>
  <c r="I41" i="4"/>
  <c r="H41" i="4"/>
  <c r="K40" i="4"/>
  <c r="J40" i="4"/>
  <c r="I40" i="4"/>
  <c r="H40" i="4"/>
  <c r="K37" i="4"/>
  <c r="J37" i="4"/>
  <c r="I37" i="4"/>
  <c r="H37" i="4"/>
  <c r="K36" i="4"/>
  <c r="J36" i="4"/>
  <c r="I36" i="4"/>
  <c r="H36" i="4"/>
  <c r="K35" i="4"/>
  <c r="J35" i="4"/>
  <c r="I35" i="4"/>
  <c r="H35" i="4"/>
  <c r="K34" i="4"/>
  <c r="J34" i="4"/>
  <c r="I34" i="4"/>
  <c r="H34" i="4"/>
  <c r="K33" i="4"/>
  <c r="J33" i="4"/>
  <c r="I33" i="4"/>
  <c r="H33" i="4"/>
  <c r="K32" i="4"/>
  <c r="J32" i="4"/>
  <c r="I32" i="4"/>
  <c r="H32" i="4"/>
  <c r="K31" i="4"/>
  <c r="J31" i="4"/>
  <c r="I31" i="4"/>
  <c r="H31" i="4"/>
  <c r="K30" i="4"/>
  <c r="J30" i="4"/>
  <c r="I30" i="4"/>
  <c r="H30" i="4"/>
  <c r="K29" i="4"/>
  <c r="J29" i="4"/>
  <c r="I29" i="4"/>
  <c r="H29" i="4"/>
  <c r="K28" i="4"/>
  <c r="J28" i="4"/>
  <c r="I28" i="4"/>
  <c r="H28" i="4"/>
  <c r="K27" i="4"/>
  <c r="J27" i="4"/>
  <c r="I27" i="4"/>
  <c r="H27" i="4"/>
  <c r="K26" i="4"/>
  <c r="J26" i="4"/>
  <c r="I26" i="4"/>
  <c r="H26" i="4"/>
  <c r="K25" i="4"/>
  <c r="J25" i="4"/>
  <c r="I25" i="4"/>
  <c r="H25" i="4"/>
  <c r="K24" i="4"/>
  <c r="J24" i="4"/>
  <c r="I24" i="4"/>
  <c r="H24" i="4"/>
  <c r="K23" i="4"/>
  <c r="J23" i="4"/>
  <c r="I23" i="4"/>
  <c r="H23" i="4"/>
  <c r="K22" i="4"/>
  <c r="J22" i="4"/>
  <c r="I22" i="4"/>
  <c r="H22" i="4"/>
  <c r="K21" i="4"/>
  <c r="J21" i="4"/>
  <c r="I21" i="4"/>
  <c r="H21" i="4"/>
  <c r="K20" i="4"/>
  <c r="J20" i="4"/>
  <c r="I20" i="4"/>
  <c r="H20" i="4"/>
  <c r="K19" i="4"/>
  <c r="J19" i="4"/>
  <c r="I19" i="4"/>
  <c r="H19" i="4"/>
  <c r="K18" i="4"/>
  <c r="J18" i="4"/>
  <c r="I18" i="4"/>
  <c r="H18" i="4"/>
  <c r="K17" i="4"/>
  <c r="J17" i="4"/>
  <c r="I17" i="4"/>
  <c r="H17" i="4"/>
  <c r="K16" i="4"/>
  <c r="J16" i="4"/>
  <c r="I16" i="4"/>
  <c r="H16" i="4"/>
  <c r="K15" i="4"/>
  <c r="J15" i="4"/>
  <c r="I15" i="4"/>
  <c r="H15" i="4"/>
  <c r="L21" i="4" l="1"/>
  <c r="L24" i="4"/>
  <c r="L28" i="4"/>
  <c r="L31" i="4"/>
  <c r="M31" i="4" s="1"/>
  <c r="L34" i="4"/>
  <c r="M34" i="4" s="1"/>
  <c r="L45" i="4"/>
  <c r="M45" i="4" s="1"/>
  <c r="L18" i="4"/>
  <c r="M18" i="4" s="1"/>
  <c r="L40" i="4"/>
  <c r="M40" i="4" s="1"/>
  <c r="L43" i="4"/>
  <c r="M43" i="4" s="1"/>
  <c r="M24" i="4"/>
  <c r="M28" i="4"/>
  <c r="L16" i="4"/>
  <c r="M16" i="4" s="1"/>
  <c r="L19" i="4"/>
  <c r="M19" i="4" s="1"/>
  <c r="L22" i="4"/>
  <c r="M22" i="4" s="1"/>
  <c r="L25" i="4"/>
  <c r="M25" i="4" s="1"/>
  <c r="L29" i="4"/>
  <c r="M29" i="4" s="1"/>
  <c r="L32" i="4"/>
  <c r="M32" i="4" s="1"/>
  <c r="L35" i="4"/>
  <c r="M35" i="4" s="1"/>
  <c r="L41" i="4"/>
  <c r="M41" i="4" s="1"/>
  <c r="L46" i="4"/>
  <c r="M46" i="4" s="1"/>
  <c r="M21" i="4"/>
  <c r="L15" i="4"/>
  <c r="M15" i="4" s="1"/>
  <c r="L17" i="4"/>
  <c r="M17" i="4" s="1"/>
  <c r="L20" i="4"/>
  <c r="M20" i="4" s="1"/>
  <c r="L23" i="4"/>
  <c r="M23" i="4" s="1"/>
  <c r="L26" i="4"/>
  <c r="M26" i="4" s="1"/>
  <c r="L27" i="4"/>
  <c r="M27" i="4" s="1"/>
  <c r="L30" i="4"/>
  <c r="M30" i="4" s="1"/>
  <c r="L33" i="4"/>
  <c r="M33" i="4" s="1"/>
  <c r="L36" i="4"/>
  <c r="M36" i="4" s="1"/>
  <c r="L37" i="4"/>
  <c r="M37" i="4" s="1"/>
  <c r="L42" i="4"/>
  <c r="M42" i="4" s="1"/>
  <c r="L44" i="4"/>
  <c r="M44" i="4" s="1"/>
  <c r="L47" i="4"/>
  <c r="M47" i="4" s="1"/>
  <c r="L48" i="4"/>
  <c r="M48" i="4" s="1"/>
  <c r="H11" i="4"/>
  <c r="I11" i="4"/>
  <c r="J11" i="4"/>
  <c r="K11" i="4" l="1"/>
  <c r="K7" i="4"/>
  <c r="J7" i="4"/>
  <c r="I7" i="4"/>
  <c r="H7" i="4"/>
  <c r="K8" i="4"/>
  <c r="J8" i="4"/>
  <c r="I8" i="4"/>
  <c r="H8" i="4"/>
  <c r="K6" i="4"/>
  <c r="J6" i="4"/>
  <c r="I6" i="4"/>
  <c r="H6" i="4"/>
  <c r="K5" i="4"/>
  <c r="J5" i="4"/>
  <c r="I5" i="4"/>
  <c r="H5" i="4"/>
  <c r="K4" i="4"/>
  <c r="J4" i="4"/>
  <c r="I4" i="4"/>
  <c r="H4" i="4"/>
  <c r="K3" i="4"/>
  <c r="J3" i="4"/>
  <c r="I3" i="4"/>
  <c r="H3" i="4"/>
  <c r="K9" i="4"/>
  <c r="J9" i="4"/>
  <c r="I9" i="4"/>
  <c r="H9" i="4"/>
  <c r="K10" i="4"/>
  <c r="J10" i="4"/>
  <c r="I10" i="4"/>
  <c r="H10" i="4"/>
  <c r="L10" i="4" l="1"/>
  <c r="M10" i="4" s="1"/>
  <c r="L6" i="4"/>
  <c r="M6" i="4" s="1"/>
  <c r="L9" i="4"/>
  <c r="M9" i="4" s="1"/>
  <c r="L5" i="4"/>
  <c r="M5" i="4" s="1"/>
  <c r="L7" i="4"/>
  <c r="M7" i="4" s="1"/>
  <c r="L3" i="4"/>
  <c r="M3" i="4" s="1"/>
  <c r="L8" i="4"/>
  <c r="M8" i="4" s="1"/>
  <c r="L11" i="4"/>
  <c r="L4" i="4"/>
  <c r="M4" i="4" s="1"/>
  <c r="K49" i="4" l="1"/>
  <c r="J49" i="4"/>
  <c r="I49" i="4"/>
  <c r="H49" i="4"/>
  <c r="K39" i="4"/>
  <c r="J39" i="4"/>
  <c r="I39" i="4"/>
  <c r="H39" i="4"/>
  <c r="K38" i="4"/>
  <c r="J38" i="4"/>
  <c r="I38" i="4"/>
  <c r="H38" i="4"/>
  <c r="K14" i="4"/>
  <c r="J14" i="4"/>
  <c r="I14" i="4"/>
  <c r="H14" i="4"/>
  <c r="L14" i="4" l="1"/>
  <c r="M14" i="4" s="1"/>
  <c r="L49" i="4"/>
  <c r="M49" i="4" s="1"/>
  <c r="L39" i="4"/>
  <c r="M39" i="4" s="1"/>
  <c r="L38" i="4"/>
  <c r="M38" i="4" s="1"/>
  <c r="K13" i="4" l="1"/>
  <c r="J13" i="4"/>
  <c r="I13" i="4"/>
  <c r="H13" i="4"/>
  <c r="K12" i="4"/>
  <c r="J12" i="4"/>
  <c r="I12" i="4"/>
  <c r="H12" i="4"/>
  <c r="I50" i="4" l="1"/>
  <c r="L12" i="4"/>
  <c r="M12" i="4" s="1"/>
  <c r="L13" i="4"/>
  <c r="M13" i="4" s="1"/>
  <c r="M50" i="4" l="1"/>
  <c r="K51" i="4" s="1"/>
</calcChain>
</file>

<file path=xl/sharedStrings.xml><?xml version="1.0" encoding="utf-8"?>
<sst xmlns="http://schemas.openxmlformats.org/spreadsheetml/2006/main" count="157" uniqueCount="128">
  <si>
    <t>data pagamento</t>
  </si>
  <si>
    <t>numero</t>
  </si>
  <si>
    <t>importo dovuto</t>
  </si>
  <si>
    <t>data scadenza</t>
  </si>
  <si>
    <t>giorni effettivi</t>
  </si>
  <si>
    <t>parametri</t>
  </si>
  <si>
    <t>Numero Fattura</t>
  </si>
  <si>
    <t xml:space="preserve"> Importo totale documento </t>
  </si>
  <si>
    <t xml:space="preserve"> Data Emissione </t>
  </si>
  <si>
    <t xml:space="preserve"> Data Scadenza </t>
  </si>
  <si>
    <t xml:space="preserve">Denominazione </t>
  </si>
  <si>
    <t>(IVA esclusa)</t>
  </si>
  <si>
    <t>(imponibile)</t>
  </si>
  <si>
    <t>TOTALI</t>
  </si>
  <si>
    <t>INDICATORE DI TEMPESTIVITA' DEI PAGAMENTI:</t>
  </si>
  <si>
    <t xml:space="preserve"> IVA </t>
  </si>
  <si>
    <t>Data pagamento</t>
  </si>
  <si>
    <t>Poste Italiane S.p.A.</t>
  </si>
  <si>
    <t>Gruppo Spaggiari Parma S.p.A.</t>
  </si>
  <si>
    <t>ETIC S.R.L.</t>
  </si>
  <si>
    <t>BORGIONE CENTRO DIDATTICO SRL</t>
  </si>
  <si>
    <t>BORSARI STRUMENTI MUSICALI SRL</t>
  </si>
  <si>
    <t>Begnozzi Carlotta</t>
  </si>
  <si>
    <t>03368/21</t>
  </si>
  <si>
    <t>610/E</t>
  </si>
  <si>
    <t>526/PA</t>
  </si>
  <si>
    <t>2/1050</t>
  </si>
  <si>
    <t>279</t>
  </si>
  <si>
    <t>1021303668</t>
  </si>
  <si>
    <t>1058/2021</t>
  </si>
  <si>
    <t>12/A</t>
  </si>
  <si>
    <t>166/PA2021</t>
  </si>
  <si>
    <t>S00037</t>
  </si>
  <si>
    <t>21VF+06697</t>
  </si>
  <si>
    <t>162/PA2021</t>
  </si>
  <si>
    <t>46</t>
  </si>
  <si>
    <t>20214E31651</t>
  </si>
  <si>
    <t>CP 309/E</t>
  </si>
  <si>
    <t>5</t>
  </si>
  <si>
    <t>0000002</t>
  </si>
  <si>
    <t>1021279881</t>
  </si>
  <si>
    <t>0000003993/PA</t>
  </si>
  <si>
    <t>157/PA</t>
  </si>
  <si>
    <t>158/PA</t>
  </si>
  <si>
    <t>0140-000007</t>
  </si>
  <si>
    <t>19/PA</t>
  </si>
  <si>
    <t>20214300459</t>
  </si>
  <si>
    <t>4/A</t>
  </si>
  <si>
    <t>163/2021</t>
  </si>
  <si>
    <t>5788/P</t>
  </si>
  <si>
    <t>2560</t>
  </si>
  <si>
    <t>1/498</t>
  </si>
  <si>
    <t>V3-25149</t>
  </si>
  <si>
    <t>0/3284</t>
  </si>
  <si>
    <t>0/3256</t>
  </si>
  <si>
    <t>55/2021-4</t>
  </si>
  <si>
    <t>598 PA</t>
  </si>
  <si>
    <t>1021259835</t>
  </si>
  <si>
    <t>0000002924/PA</t>
  </si>
  <si>
    <t>138/PA</t>
  </si>
  <si>
    <t>21VF+05537</t>
  </si>
  <si>
    <t>0000002496/PA</t>
  </si>
  <si>
    <t>20214E26282</t>
  </si>
  <si>
    <t>20/001</t>
  </si>
  <si>
    <t>2289</t>
  </si>
  <si>
    <t>863/2021</t>
  </si>
  <si>
    <t>0000002041/PA</t>
  </si>
  <si>
    <t>5/421</t>
  </si>
  <si>
    <t>2021001667</t>
  </si>
  <si>
    <t>17/01/2022</t>
  </si>
  <si>
    <t>15/01/2022</t>
  </si>
  <si>
    <t>10/01/2022</t>
  </si>
  <si>
    <t>11/01/2022</t>
  </si>
  <si>
    <t>05/01/2022</t>
  </si>
  <si>
    <t>02/01/2022</t>
  </si>
  <si>
    <t>07/01/2022</t>
  </si>
  <si>
    <t>01/01/2022</t>
  </si>
  <si>
    <t>26/12/2021</t>
  </si>
  <si>
    <t>22/12/2021</t>
  </si>
  <si>
    <t>23/12/2021</t>
  </si>
  <si>
    <t>24/12/2021</t>
  </si>
  <si>
    <t>16/12/2021</t>
  </si>
  <si>
    <t>13/12/2021</t>
  </si>
  <si>
    <t>10/12/2021</t>
  </si>
  <si>
    <t>12/12/2021</t>
  </si>
  <si>
    <t>08/12/2021</t>
  </si>
  <si>
    <t>02/12/2021</t>
  </si>
  <si>
    <t>04/12/2021</t>
  </si>
  <si>
    <t>03/12/2021</t>
  </si>
  <si>
    <t>25/11/2021</t>
  </si>
  <si>
    <t>26/11/2021</t>
  </si>
  <si>
    <t>21/11/2021</t>
  </si>
  <si>
    <t>15/11/2021</t>
  </si>
  <si>
    <t>14/11/2021</t>
  </si>
  <si>
    <t>08/11/2021</t>
  </si>
  <si>
    <t>10/11/2021</t>
  </si>
  <si>
    <t>07/11/2021</t>
  </si>
  <si>
    <t>04/11/2021</t>
  </si>
  <si>
    <t>05/11/2021</t>
  </si>
  <si>
    <t>01/11/2021</t>
  </si>
  <si>
    <t>28/10/2021</t>
  </si>
  <si>
    <t>23/10/2021</t>
  </si>
  <si>
    <t>Euroedizioni Torino S.r.l.</t>
  </si>
  <si>
    <t>Conquest Srl</t>
  </si>
  <si>
    <t>DIDATTICA TOSCANA S.R.L.</t>
  </si>
  <si>
    <t>Monduzzi Giorgia</t>
  </si>
  <si>
    <t>FILL UP POINT snc di Baraldi D. &amp; Luppi C.</t>
  </si>
  <si>
    <t>BIANCHI SRL</t>
  </si>
  <si>
    <t>B.B.M. SRL</t>
  </si>
  <si>
    <t>Ferrutensile S.p.A. a socio unico</t>
  </si>
  <si>
    <t>ITALCHIM s.r.l.</t>
  </si>
  <si>
    <t>VENTURELLI ALESSANDRA</t>
  </si>
  <si>
    <t>Credit Agricole Italia S.p.A.</t>
  </si>
  <si>
    <t>MARCHESINI LAURA</t>
  </si>
  <si>
    <t>Madisoft S.p.A.</t>
  </si>
  <si>
    <t>PTS SRL</t>
  </si>
  <si>
    <t>MALFERRARI S.A.S. DI MALFERRARI ALESSANDRO &amp; C.</t>
  </si>
  <si>
    <t>AGEN.TER.</t>
  </si>
  <si>
    <t>TIPOLITOGRAFIA BERTI E PARENTI SNC</t>
  </si>
  <si>
    <t>GRUPPO GIODICART SRL</t>
  </si>
  <si>
    <t>MOBILFERRO SRL</t>
  </si>
  <si>
    <t>BARRACCA OFFICE SRL</t>
  </si>
  <si>
    <t>EDIZIONI CENTRO STUDI ERICKSON S.p.A.</t>
  </si>
  <si>
    <t>LENZOTTI STRUMENTI MUSICALI</t>
  </si>
  <si>
    <t>BENS1 S.R.L.S</t>
  </si>
  <si>
    <t>POLONORD ADESTE S.R.L.</t>
  </si>
  <si>
    <t>AmbienteScuola s.r.l.</t>
  </si>
  <si>
    <t>25/06/2021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</si>
</sst>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&quot;€&quot;\ #,##0.00"/>
    <numFmt numFmtId="166" formatCode="[$€-410]\ #,##0.00;[Red]\-[$€-410]\ #,##0.00"/>
    <numFmt numFmtId="167" formatCode="dd/mm/yy"/>
    <numFmt numFmtId="168" formatCode="_-* #,##0.00_-;\-* #,##0.00_-;_-* \-??_-;_-@_-"/>
    <numFmt numFmtId="169" formatCode="#,##0.00_ ;\-#,##0.00\ "/>
    <numFmt numFmtId="170" formatCode="[$€-2]\ #,##0.00;[Red]\-[$€-2]\ #,##0.00"/>
  </numFmts>
  <fonts count="23" x14ac:knownFonts="1">
    <font>
      <sz val="11"/>
      <color indexed="8"/>
      <name val="Calibri"/>
      <family val="2"/>
      <charset val="1"/>
    </font>
    <font>
      <sz val="8"/>
      <name val="Calibri"/>
      <family val="2"/>
      <charset val="1"/>
    </font>
    <font>
      <sz val="11"/>
      <color indexed="8"/>
      <name val="Calibri"/>
      <family val="2"/>
      <charset val="1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9"/>
      <name val="Calibri"/>
      <family val="2"/>
      <charset val="1"/>
    </font>
    <font>
      <i/>
      <sz val="9"/>
      <color indexed="9"/>
      <name val="Calibri"/>
      <family val="2"/>
      <charset val="1"/>
    </font>
    <font>
      <b/>
      <sz val="9"/>
      <color indexed="10"/>
      <name val="Arial"/>
      <family val="2"/>
    </font>
    <font>
      <b/>
      <sz val="10"/>
      <color indexed="63"/>
      <name val="Calibri"/>
      <family val="2"/>
      <charset val="1"/>
    </font>
    <font>
      <b/>
      <sz val="14"/>
      <color indexed="63"/>
      <name val="Calibri"/>
      <family val="2"/>
    </font>
    <font>
      <sz val="12"/>
      <name val="Arial"/>
      <family val="2"/>
    </font>
    <font>
      <sz val="11"/>
      <color theme="1"/>
      <name val="Calibri"/>
      <family val="2"/>
      <charset val="1"/>
    </font>
    <font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63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0" fillId="0" borderId="0" xfId="0" applyFont="1"/>
    <xf numFmtId="0" fontId="7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/>
    </xf>
    <xf numFmtId="166" fontId="0" fillId="0" borderId="5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68" fontId="4" fillId="3" borderId="6" xfId="1" applyNumberFormat="1" applyFont="1" applyFill="1" applyBorder="1" applyAlignment="1" applyProtection="1">
      <alignment vertical="center"/>
    </xf>
    <xf numFmtId="14" fontId="0" fillId="3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169" fontId="0" fillId="4" borderId="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9" fillId="0" borderId="0" xfId="0" applyFont="1"/>
    <xf numFmtId="168" fontId="9" fillId="0" borderId="0" xfId="0" applyNumberFormat="1" applyFont="1"/>
    <xf numFmtId="169" fontId="9" fillId="0" borderId="0" xfId="0" applyNumberFormat="1" applyFont="1"/>
    <xf numFmtId="0" fontId="0" fillId="0" borderId="5" xfId="0" applyFont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4" fillId="3" borderId="6" xfId="1" applyNumberFormat="1" applyFont="1" applyFill="1" applyBorder="1" applyAlignment="1" applyProtection="1">
      <alignment horizontal="right" vertical="center"/>
    </xf>
    <xf numFmtId="0" fontId="12" fillId="0" borderId="5" xfId="0" applyFont="1" applyBorder="1" applyAlignment="1">
      <alignment horizontal="center" vertical="center"/>
    </xf>
    <xf numFmtId="167" fontId="12" fillId="0" borderId="5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/>
    </xf>
    <xf numFmtId="165" fontId="13" fillId="0" borderId="5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14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6" fontId="0" fillId="0" borderId="3" xfId="0" applyNumberFormat="1" applyFont="1" applyBorder="1" applyAlignment="1">
      <alignment horizontal="center" vertical="center"/>
    </xf>
    <xf numFmtId="0" fontId="5" fillId="0" borderId="0" xfId="0" applyFont="1" applyBorder="1"/>
    <xf numFmtId="0" fontId="0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0" fillId="0" borderId="0" xfId="0" applyBorder="1"/>
    <xf numFmtId="0" fontId="15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170" fontId="17" fillId="0" borderId="0" xfId="0" applyNumberFormat="1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65" fontId="22" fillId="0" borderId="5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tabSelected="1" topLeftCell="B1" zoomScale="150" zoomScaleNormal="150" workbookViewId="0">
      <selection activeCell="M11" sqref="M11"/>
    </sheetView>
  </sheetViews>
  <sheetFormatPr defaultColWidth="11.5703125" defaultRowHeight="15" x14ac:dyDescent="0.25"/>
  <cols>
    <col min="1" max="1" width="16.140625" style="1" bestFit="1" customWidth="1"/>
    <col min="2" max="2" width="17.28515625" style="2" bestFit="1" customWidth="1"/>
    <col min="3" max="3" width="11.42578125" style="1" customWidth="1"/>
    <col min="4" max="4" width="12.28515625" style="1" customWidth="1"/>
    <col min="5" max="5" width="10.5703125" style="2" customWidth="1"/>
    <col min="6" max="6" width="29" style="1" customWidth="1"/>
    <col min="7" max="7" width="15.42578125" style="1" customWidth="1"/>
    <col min="8" max="8" width="13.85546875" style="1" customWidth="1"/>
    <col min="9" max="9" width="13.42578125" style="1" customWidth="1"/>
    <col min="10" max="10" width="11.5703125" style="1"/>
    <col min="11" max="11" width="13.140625" style="1" customWidth="1"/>
    <col min="12" max="12" width="12" style="1" customWidth="1"/>
    <col min="13" max="13" width="12.7109375" style="1" customWidth="1"/>
    <col min="14" max="16384" width="11.5703125" style="1"/>
  </cols>
  <sheetData>
    <row r="1" spans="1:13" ht="12.75" customHeight="1" x14ac:dyDescent="0.25">
      <c r="H1" s="56" t="s">
        <v>1</v>
      </c>
      <c r="I1" s="3" t="s">
        <v>2</v>
      </c>
      <c r="J1" s="57" t="s">
        <v>3</v>
      </c>
      <c r="K1" s="3" t="s">
        <v>0</v>
      </c>
      <c r="L1" s="58" t="s">
        <v>4</v>
      </c>
      <c r="M1" s="54" t="s">
        <v>5</v>
      </c>
    </row>
    <row r="2" spans="1:13" s="5" customFormat="1" ht="42" customHeight="1" x14ac:dyDescent="0.2">
      <c r="A2" s="22" t="s">
        <v>6</v>
      </c>
      <c r="B2" s="22" t="s">
        <v>7</v>
      </c>
      <c r="C2" s="22" t="s">
        <v>8</v>
      </c>
      <c r="D2" s="22" t="s">
        <v>9</v>
      </c>
      <c r="E2" s="22" t="s">
        <v>15</v>
      </c>
      <c r="F2" s="22" t="s">
        <v>10</v>
      </c>
      <c r="G2" s="22" t="s">
        <v>16</v>
      </c>
      <c r="H2" s="56"/>
      <c r="I2" s="4" t="s">
        <v>11</v>
      </c>
      <c r="J2" s="57"/>
      <c r="K2" s="4" t="s">
        <v>12</v>
      </c>
      <c r="L2" s="58"/>
      <c r="M2" s="54"/>
    </row>
    <row r="3" spans="1:13" s="5" customFormat="1" ht="42" customHeight="1" x14ac:dyDescent="0.2">
      <c r="A3" s="24" t="s">
        <v>23</v>
      </c>
      <c r="B3" s="26">
        <v>80</v>
      </c>
      <c r="C3" s="25">
        <v>44547</v>
      </c>
      <c r="D3" s="27" t="s">
        <v>69</v>
      </c>
      <c r="E3" s="52">
        <v>0</v>
      </c>
      <c r="F3" s="24" t="s">
        <v>102</v>
      </c>
      <c r="G3" s="51">
        <v>44551</v>
      </c>
      <c r="H3" s="23" t="str">
        <f t="shared" ref="H3:H8" si="0">A3</f>
        <v>03368/21</v>
      </c>
      <c r="I3" s="10">
        <f t="shared" ref="I3:I8" si="1">B3-E3</f>
        <v>80</v>
      </c>
      <c r="J3" s="11" t="str">
        <f t="shared" ref="J3:J8" si="2">IF(D3=0,"",D3)</f>
        <v>17/01/2022</v>
      </c>
      <c r="K3" s="11">
        <f t="shared" ref="K3:K8" si="3">IF(G3=0,"",G3)</f>
        <v>44551</v>
      </c>
      <c r="L3" s="12">
        <f t="shared" ref="L3:L8" si="4">IF(AND(J3&lt;&gt;"",K3&lt;&gt;""),K3-J3,"")</f>
        <v>-27</v>
      </c>
      <c r="M3" s="13">
        <f t="shared" ref="M3:M8" si="5">IF(AND(L3&lt;&gt;"",I3&lt;&gt;""),L3*I3,"")</f>
        <v>-2160</v>
      </c>
    </row>
    <row r="4" spans="1:13" s="5" customFormat="1" ht="42" customHeight="1" x14ac:dyDescent="0.2">
      <c r="A4" s="24" t="s">
        <v>24</v>
      </c>
      <c r="B4" s="26">
        <v>97.6</v>
      </c>
      <c r="C4" s="25">
        <v>44547</v>
      </c>
      <c r="D4" s="27" t="s">
        <v>69</v>
      </c>
      <c r="E4" s="52">
        <v>17.600000000000001</v>
      </c>
      <c r="F4" s="49" t="s">
        <v>21</v>
      </c>
      <c r="G4" s="51">
        <v>44551</v>
      </c>
      <c r="H4" s="23" t="str">
        <f t="shared" si="0"/>
        <v>610/E</v>
      </c>
      <c r="I4" s="10">
        <f t="shared" si="1"/>
        <v>80</v>
      </c>
      <c r="J4" s="11" t="str">
        <f t="shared" si="2"/>
        <v>17/01/2022</v>
      </c>
      <c r="K4" s="11">
        <f t="shared" si="3"/>
        <v>44551</v>
      </c>
      <c r="L4" s="12">
        <f t="shared" si="4"/>
        <v>-27</v>
      </c>
      <c r="M4" s="13">
        <f t="shared" si="5"/>
        <v>-2160</v>
      </c>
    </row>
    <row r="5" spans="1:13" s="5" customFormat="1" ht="42" customHeight="1" x14ac:dyDescent="0.2">
      <c r="A5" s="24" t="s">
        <v>25</v>
      </c>
      <c r="B5" s="26">
        <v>904.39</v>
      </c>
      <c r="C5" s="25">
        <v>44544</v>
      </c>
      <c r="D5" s="27" t="s">
        <v>70</v>
      </c>
      <c r="E5" s="52">
        <v>163.09</v>
      </c>
      <c r="F5" s="24" t="s">
        <v>103</v>
      </c>
      <c r="G5" s="51">
        <v>44547</v>
      </c>
      <c r="H5" s="23" t="str">
        <f t="shared" si="0"/>
        <v>526/PA</v>
      </c>
      <c r="I5" s="10">
        <f t="shared" si="1"/>
        <v>741.3</v>
      </c>
      <c r="J5" s="11" t="str">
        <f t="shared" si="2"/>
        <v>15/01/2022</v>
      </c>
      <c r="K5" s="11">
        <f t="shared" si="3"/>
        <v>44547</v>
      </c>
      <c r="L5" s="12">
        <f t="shared" si="4"/>
        <v>-29</v>
      </c>
      <c r="M5" s="13">
        <f t="shared" si="5"/>
        <v>-21497.699999999997</v>
      </c>
    </row>
    <row r="6" spans="1:13" s="5" customFormat="1" ht="42" customHeight="1" x14ac:dyDescent="0.2">
      <c r="A6" s="24" t="s">
        <v>26</v>
      </c>
      <c r="B6" s="26">
        <v>278.16000000000003</v>
      </c>
      <c r="C6" s="25">
        <v>44540</v>
      </c>
      <c r="D6" s="27" t="s">
        <v>71</v>
      </c>
      <c r="E6" s="52">
        <v>50.16</v>
      </c>
      <c r="F6" s="48" t="s">
        <v>104</v>
      </c>
      <c r="G6" s="9">
        <v>44544</v>
      </c>
      <c r="H6" s="23" t="str">
        <f t="shared" si="0"/>
        <v>2/1050</v>
      </c>
      <c r="I6" s="10">
        <f t="shared" si="1"/>
        <v>228.00000000000003</v>
      </c>
      <c r="J6" s="11" t="str">
        <f t="shared" si="2"/>
        <v>10/01/2022</v>
      </c>
      <c r="K6" s="11">
        <f t="shared" si="3"/>
        <v>44544</v>
      </c>
      <c r="L6" s="12">
        <f t="shared" si="4"/>
        <v>-27</v>
      </c>
      <c r="M6" s="13">
        <f t="shared" si="5"/>
        <v>-6156.0000000000009</v>
      </c>
    </row>
    <row r="7" spans="1:13" s="5" customFormat="1" ht="42" customHeight="1" x14ac:dyDescent="0.2">
      <c r="A7" s="24" t="s">
        <v>27</v>
      </c>
      <c r="B7" s="26">
        <v>1050</v>
      </c>
      <c r="C7" s="25">
        <v>44540</v>
      </c>
      <c r="D7" s="27" t="s">
        <v>72</v>
      </c>
      <c r="E7" s="52">
        <v>210</v>
      </c>
      <c r="F7" s="24" t="s">
        <v>105</v>
      </c>
      <c r="G7" s="9">
        <v>44544</v>
      </c>
      <c r="H7" s="23" t="str">
        <f t="shared" ref="H7" si="6">A7</f>
        <v>279</v>
      </c>
      <c r="I7" s="10">
        <f t="shared" ref="I7" si="7">B7-E7</f>
        <v>840</v>
      </c>
      <c r="J7" s="11" t="str">
        <f t="shared" ref="J7" si="8">IF(D7=0,"",D7)</f>
        <v>11/01/2022</v>
      </c>
      <c r="K7" s="11">
        <f t="shared" ref="K7" si="9">IF(G7=0,"",G7)</f>
        <v>44544</v>
      </c>
      <c r="L7" s="12">
        <f t="shared" ref="L7" si="10">IF(AND(J7&lt;&gt;"",K7&lt;&gt;""),K7-J7,"")</f>
        <v>-28</v>
      </c>
      <c r="M7" s="13">
        <f t="shared" ref="M7" si="11">IF(AND(L7&lt;&gt;"",I7&lt;&gt;""),L7*I7,"")</f>
        <v>-23520</v>
      </c>
    </row>
    <row r="8" spans="1:13" s="5" customFormat="1" ht="42" customHeight="1" x14ac:dyDescent="0.2">
      <c r="A8" s="24" t="s">
        <v>28</v>
      </c>
      <c r="B8" s="26">
        <v>36.47</v>
      </c>
      <c r="C8" s="25">
        <v>44536</v>
      </c>
      <c r="D8" s="27" t="s">
        <v>73</v>
      </c>
      <c r="E8" s="52">
        <v>0</v>
      </c>
      <c r="F8" s="24" t="s">
        <v>17</v>
      </c>
      <c r="G8" s="9">
        <v>44540</v>
      </c>
      <c r="H8" s="23" t="str">
        <f t="shared" si="0"/>
        <v>1021303668</v>
      </c>
      <c r="I8" s="10">
        <f t="shared" si="1"/>
        <v>36.47</v>
      </c>
      <c r="J8" s="11" t="str">
        <f t="shared" si="2"/>
        <v>05/01/2022</v>
      </c>
      <c r="K8" s="11">
        <f t="shared" si="3"/>
        <v>44540</v>
      </c>
      <c r="L8" s="12">
        <f t="shared" si="4"/>
        <v>-26</v>
      </c>
      <c r="M8" s="13">
        <f t="shared" si="5"/>
        <v>-948.22</v>
      </c>
    </row>
    <row r="9" spans="1:13" s="5" customFormat="1" ht="42" customHeight="1" x14ac:dyDescent="0.2">
      <c r="A9" s="24" t="s">
        <v>29</v>
      </c>
      <c r="B9" s="26">
        <v>192.76</v>
      </c>
      <c r="C9" s="25">
        <v>44530</v>
      </c>
      <c r="D9" s="27" t="s">
        <v>74</v>
      </c>
      <c r="E9" s="28">
        <v>34.76</v>
      </c>
      <c r="F9" s="47" t="s">
        <v>106</v>
      </c>
      <c r="G9" s="9">
        <v>44536</v>
      </c>
      <c r="H9" s="23" t="str">
        <f t="shared" ref="H9" si="12">A9</f>
        <v>1058/2021</v>
      </c>
      <c r="I9" s="10">
        <f t="shared" ref="I9" si="13">B9-E9</f>
        <v>158</v>
      </c>
      <c r="J9" s="11" t="str">
        <f>IF(D9=0,"",D9)</f>
        <v>02/01/2022</v>
      </c>
      <c r="K9" s="11">
        <f>IF(G9=0,"",G9)</f>
        <v>44536</v>
      </c>
      <c r="L9" s="12">
        <f t="shared" ref="L9" si="14">IF(AND(J9&lt;&gt;"",K9&lt;&gt;""),K9-J9,"")</f>
        <v>-27</v>
      </c>
      <c r="M9" s="13">
        <f t="shared" ref="M9" si="15">IF(AND(L9&lt;&gt;"",I9&lt;&gt;""),L9*I9,"")</f>
        <v>-4266</v>
      </c>
    </row>
    <row r="10" spans="1:13" s="5" customFormat="1" ht="42" customHeight="1" x14ac:dyDescent="0.2">
      <c r="A10" s="24" t="s">
        <v>30</v>
      </c>
      <c r="B10" s="26">
        <v>1472.99</v>
      </c>
      <c r="C10" s="25">
        <v>44530</v>
      </c>
      <c r="D10" s="27" t="s">
        <v>75</v>
      </c>
      <c r="E10" s="28">
        <v>133.9</v>
      </c>
      <c r="F10" s="24" t="s">
        <v>107</v>
      </c>
      <c r="G10" s="9">
        <v>44540</v>
      </c>
      <c r="H10" s="23" t="str">
        <f t="shared" ref="H10" si="16">A10</f>
        <v>12/A</v>
      </c>
      <c r="I10" s="10">
        <f t="shared" ref="I10" si="17">B10-E10</f>
        <v>1339.09</v>
      </c>
      <c r="J10" s="11" t="str">
        <f>IF(D10=0,"",D10)</f>
        <v>07/01/2022</v>
      </c>
      <c r="K10" s="11">
        <f>IF(G10=0,"",G10)</f>
        <v>44540</v>
      </c>
      <c r="L10" s="12">
        <f t="shared" ref="L10" si="18">IF(AND(J10&lt;&gt;"",K10&lt;&gt;""),K10-J10,"")</f>
        <v>-28</v>
      </c>
      <c r="M10" s="13">
        <f t="shared" ref="M10:M11" si="19">IF(AND(L10&lt;&gt;"",I10&lt;&gt;""),L10*I10,"")</f>
        <v>-37494.519999999997</v>
      </c>
    </row>
    <row r="11" spans="1:13" ht="27.6" customHeight="1" x14ac:dyDescent="0.2">
      <c r="A11" s="24" t="s">
        <v>31</v>
      </c>
      <c r="B11" s="26">
        <v>156.16</v>
      </c>
      <c r="C11" s="25">
        <v>44530</v>
      </c>
      <c r="D11" s="27" t="s">
        <v>76</v>
      </c>
      <c r="E11" s="28">
        <v>28.16</v>
      </c>
      <c r="F11" s="24" t="s">
        <v>108</v>
      </c>
      <c r="G11" s="9">
        <v>44532</v>
      </c>
      <c r="H11" s="23" t="str">
        <f t="shared" ref="H11" si="20">A11</f>
        <v>166/PA2021</v>
      </c>
      <c r="I11" s="10">
        <f t="shared" ref="I11" si="21">B11-E11</f>
        <v>128</v>
      </c>
      <c r="J11" s="11" t="str">
        <f>IF(D11=0,"",D11)</f>
        <v>01/01/2022</v>
      </c>
      <c r="K11" s="11">
        <f>IF(G11=0,"",G11)</f>
        <v>44532</v>
      </c>
      <c r="L11" s="12">
        <f t="shared" ref="L11" si="22">IF(AND(J11&lt;&gt;"",K11&lt;&gt;""),K11-J11,"")</f>
        <v>-30</v>
      </c>
      <c r="M11" s="13">
        <f t="shared" si="19"/>
        <v>-3840</v>
      </c>
    </row>
    <row r="12" spans="1:13" ht="27.6" customHeight="1" x14ac:dyDescent="0.2">
      <c r="A12" s="24" t="s">
        <v>32</v>
      </c>
      <c r="B12" s="26">
        <v>566.87</v>
      </c>
      <c r="C12" s="25">
        <v>44530</v>
      </c>
      <c r="D12" s="27" t="s">
        <v>74</v>
      </c>
      <c r="E12" s="28">
        <v>102.22</v>
      </c>
      <c r="F12" s="47" t="s">
        <v>109</v>
      </c>
      <c r="G12" s="9">
        <v>44536</v>
      </c>
      <c r="H12" s="23" t="str">
        <f t="shared" ref="H12:H13" si="23">A12</f>
        <v>S00037</v>
      </c>
      <c r="I12" s="10">
        <f t="shared" ref="I12:I13" si="24">B12-E12</f>
        <v>464.65</v>
      </c>
      <c r="J12" s="11" t="str">
        <f>IF(D12=0,"",D12)</f>
        <v>02/01/2022</v>
      </c>
      <c r="K12" s="11">
        <f>IF(G12=0,"",G12)</f>
        <v>44536</v>
      </c>
      <c r="L12" s="12">
        <f t="shared" ref="L12:L13" si="25">IF(AND(J12&lt;&gt;"",K12&lt;&gt;""),K12-J12,"")</f>
        <v>-27</v>
      </c>
      <c r="M12" s="13">
        <f t="shared" ref="M12:M13" si="26">IF(AND(L12&lt;&gt;"",I12&lt;&gt;""),L12*I12,"")</f>
        <v>-12545.55</v>
      </c>
    </row>
    <row r="13" spans="1:13" ht="27.6" customHeight="1" x14ac:dyDescent="0.2">
      <c r="A13" s="24" t="s">
        <v>33</v>
      </c>
      <c r="B13" s="26">
        <v>12097.76</v>
      </c>
      <c r="C13" s="25">
        <v>44525</v>
      </c>
      <c r="D13" s="27" t="s">
        <v>77</v>
      </c>
      <c r="E13" s="28">
        <v>1630.89</v>
      </c>
      <c r="F13" s="24" t="s">
        <v>110</v>
      </c>
      <c r="G13" s="9">
        <v>44529</v>
      </c>
      <c r="H13" s="23" t="str">
        <f t="shared" si="23"/>
        <v>21VF+06697</v>
      </c>
      <c r="I13" s="10">
        <f t="shared" si="24"/>
        <v>10466.870000000001</v>
      </c>
      <c r="J13" s="11" t="str">
        <f t="shared" ref="J13" si="27">IF(D13=0,"",D13)</f>
        <v>26/12/2021</v>
      </c>
      <c r="K13" s="11">
        <f t="shared" ref="K13" si="28">IF(G13=0,"",G13)</f>
        <v>44529</v>
      </c>
      <c r="L13" s="12">
        <f t="shared" si="25"/>
        <v>-27</v>
      </c>
      <c r="M13" s="13">
        <f t="shared" si="26"/>
        <v>-282605.49000000005</v>
      </c>
    </row>
    <row r="14" spans="1:13" ht="27.6" customHeight="1" x14ac:dyDescent="0.2">
      <c r="A14" s="24" t="s">
        <v>34</v>
      </c>
      <c r="B14" s="26">
        <v>1390.8</v>
      </c>
      <c r="C14" s="25">
        <v>44522</v>
      </c>
      <c r="D14" s="27" t="s">
        <v>78</v>
      </c>
      <c r="E14" s="28">
        <v>250.8</v>
      </c>
      <c r="F14" s="24" t="s">
        <v>108</v>
      </c>
      <c r="G14" s="32">
        <v>44524</v>
      </c>
      <c r="H14" s="23" t="str">
        <f t="shared" ref="H14:H49" si="29">A14</f>
        <v>162/PA2021</v>
      </c>
      <c r="I14" s="10">
        <f t="shared" ref="I14:I49" si="30">B14-E14</f>
        <v>1140</v>
      </c>
      <c r="J14" s="11" t="str">
        <f t="shared" ref="J14:J49" si="31">IF(D14=0,"",D14)</f>
        <v>22/12/2021</v>
      </c>
      <c r="K14" s="11">
        <f t="shared" ref="K14:K49" si="32">IF(G14=0,"",G14)</f>
        <v>44524</v>
      </c>
      <c r="L14" s="12">
        <f t="shared" ref="L14:L49" si="33">IF(AND(J14&lt;&gt;"",K14&lt;&gt;""),K14-J14,"")</f>
        <v>-28</v>
      </c>
      <c r="M14" s="13">
        <f t="shared" ref="M14:M49" si="34">IF(AND(L14&lt;&gt;"",I14&lt;&gt;""),L14*I14,"")</f>
        <v>-31920</v>
      </c>
    </row>
    <row r="15" spans="1:13" ht="27.6" customHeight="1" x14ac:dyDescent="0.2">
      <c r="A15" s="24" t="s">
        <v>35</v>
      </c>
      <c r="B15" s="26">
        <v>1268.8</v>
      </c>
      <c r="C15" s="25">
        <v>44522</v>
      </c>
      <c r="D15" s="27" t="s">
        <v>79</v>
      </c>
      <c r="E15" s="28">
        <v>208</v>
      </c>
      <c r="F15" s="47" t="s">
        <v>111</v>
      </c>
      <c r="G15" s="32">
        <v>44526</v>
      </c>
      <c r="H15" s="23" t="str">
        <f t="shared" ref="H15:H37" si="35">A15</f>
        <v>46</v>
      </c>
      <c r="I15" s="10">
        <f t="shared" ref="I15:I37" si="36">B15-E15</f>
        <v>1060.8</v>
      </c>
      <c r="J15" s="11" t="str">
        <f t="shared" ref="J15:J37" si="37">IF(D15=0,"",D15)</f>
        <v>23/12/2021</v>
      </c>
      <c r="K15" s="11">
        <f t="shared" ref="K15:K37" si="38">IF(G15=0,"",G15)</f>
        <v>44526</v>
      </c>
      <c r="L15" s="12">
        <f t="shared" ref="L15:L37" si="39">IF(AND(J15&lt;&gt;"",K15&lt;&gt;""),K15-J15,"")</f>
        <v>-27</v>
      </c>
      <c r="M15" s="13">
        <f t="shared" ref="M15:M37" si="40">IF(AND(L15&lt;&gt;"",I15&lt;&gt;""),L15*I15,"")</f>
        <v>-28641.599999999999</v>
      </c>
    </row>
    <row r="16" spans="1:13" ht="27.6" customHeight="1" x14ac:dyDescent="0.2">
      <c r="A16" s="24" t="s">
        <v>36</v>
      </c>
      <c r="B16" s="26">
        <v>841.8</v>
      </c>
      <c r="C16" s="25">
        <v>44519</v>
      </c>
      <c r="D16" s="27" t="s">
        <v>80</v>
      </c>
      <c r="E16" s="28">
        <v>151.80000000000001</v>
      </c>
      <c r="F16" s="47" t="s">
        <v>18</v>
      </c>
      <c r="G16" s="32">
        <v>44524</v>
      </c>
      <c r="H16" s="23" t="str">
        <f t="shared" si="35"/>
        <v>20214E31651</v>
      </c>
      <c r="I16" s="10">
        <f t="shared" si="36"/>
        <v>690</v>
      </c>
      <c r="J16" s="11" t="str">
        <f t="shared" si="37"/>
        <v>24/12/2021</v>
      </c>
      <c r="K16" s="11">
        <f t="shared" si="38"/>
        <v>44524</v>
      </c>
      <c r="L16" s="12">
        <f t="shared" si="39"/>
        <v>-30</v>
      </c>
      <c r="M16" s="13">
        <f t="shared" si="40"/>
        <v>-20700</v>
      </c>
    </row>
    <row r="17" spans="1:13" ht="27.6" customHeight="1" x14ac:dyDescent="0.2">
      <c r="A17" s="24" t="s">
        <v>37</v>
      </c>
      <c r="B17" s="26">
        <v>1100</v>
      </c>
      <c r="C17" s="25">
        <v>44515</v>
      </c>
      <c r="D17" s="27" t="s">
        <v>81</v>
      </c>
      <c r="E17" s="28">
        <v>0</v>
      </c>
      <c r="F17" s="47" t="s">
        <v>112</v>
      </c>
      <c r="G17" s="32">
        <v>44529</v>
      </c>
      <c r="H17" s="23" t="str">
        <f t="shared" si="35"/>
        <v>CP 309/E</v>
      </c>
      <c r="I17" s="10">
        <f t="shared" si="36"/>
        <v>1100</v>
      </c>
      <c r="J17" s="11" t="str">
        <f t="shared" si="37"/>
        <v>16/12/2021</v>
      </c>
      <c r="K17" s="11">
        <f t="shared" si="38"/>
        <v>44529</v>
      </c>
      <c r="L17" s="12">
        <f t="shared" si="39"/>
        <v>-17</v>
      </c>
      <c r="M17" s="13">
        <f t="shared" si="40"/>
        <v>-18700</v>
      </c>
    </row>
    <row r="18" spans="1:13" ht="27.6" customHeight="1" x14ac:dyDescent="0.2">
      <c r="A18" s="24" t="s">
        <v>38</v>
      </c>
      <c r="B18" s="26">
        <v>3000</v>
      </c>
      <c r="C18" s="25">
        <v>44512</v>
      </c>
      <c r="D18" s="27" t="s">
        <v>82</v>
      </c>
      <c r="E18" s="28">
        <v>0</v>
      </c>
      <c r="F18" s="24" t="s">
        <v>22</v>
      </c>
      <c r="G18" s="32">
        <v>44512</v>
      </c>
      <c r="H18" s="23" t="str">
        <f t="shared" si="35"/>
        <v>5</v>
      </c>
      <c r="I18" s="10">
        <f t="shared" si="36"/>
        <v>3000</v>
      </c>
      <c r="J18" s="11" t="str">
        <f t="shared" si="37"/>
        <v>13/12/2021</v>
      </c>
      <c r="K18" s="11">
        <f t="shared" si="38"/>
        <v>44512</v>
      </c>
      <c r="L18" s="12">
        <f t="shared" si="39"/>
        <v>-31</v>
      </c>
      <c r="M18" s="13">
        <f t="shared" si="40"/>
        <v>-93000</v>
      </c>
    </row>
    <row r="19" spans="1:13" ht="27.6" customHeight="1" x14ac:dyDescent="0.2">
      <c r="A19" s="24" t="s">
        <v>39</v>
      </c>
      <c r="B19" s="26">
        <v>1020</v>
      </c>
      <c r="C19" s="25">
        <v>44510</v>
      </c>
      <c r="D19" s="27" t="s">
        <v>83</v>
      </c>
      <c r="E19" s="28">
        <v>0</v>
      </c>
      <c r="F19" s="24" t="s">
        <v>113</v>
      </c>
      <c r="G19" s="32">
        <v>44510</v>
      </c>
      <c r="H19" s="23" t="str">
        <f t="shared" si="35"/>
        <v>0000002</v>
      </c>
      <c r="I19" s="10">
        <f t="shared" si="36"/>
        <v>1020</v>
      </c>
      <c r="J19" s="11" t="str">
        <f t="shared" si="37"/>
        <v>10/12/2021</v>
      </c>
      <c r="K19" s="11">
        <f t="shared" si="38"/>
        <v>44510</v>
      </c>
      <c r="L19" s="12">
        <f t="shared" si="39"/>
        <v>-30</v>
      </c>
      <c r="M19" s="13">
        <f t="shared" si="40"/>
        <v>-30600</v>
      </c>
    </row>
    <row r="20" spans="1:13" ht="27.6" customHeight="1" x14ac:dyDescent="0.2">
      <c r="A20" s="24" t="s">
        <v>40</v>
      </c>
      <c r="B20" s="26">
        <v>37.79</v>
      </c>
      <c r="C20" s="25">
        <v>44510</v>
      </c>
      <c r="D20" s="27" t="s">
        <v>82</v>
      </c>
      <c r="E20" s="28">
        <v>0</v>
      </c>
      <c r="F20" s="24" t="s">
        <v>17</v>
      </c>
      <c r="G20" s="32">
        <v>44517</v>
      </c>
      <c r="H20" s="23" t="str">
        <f t="shared" si="35"/>
        <v>1021279881</v>
      </c>
      <c r="I20" s="10">
        <f t="shared" si="36"/>
        <v>37.79</v>
      </c>
      <c r="J20" s="11" t="str">
        <f t="shared" si="37"/>
        <v>13/12/2021</v>
      </c>
      <c r="K20" s="11">
        <f t="shared" si="38"/>
        <v>44517</v>
      </c>
      <c r="L20" s="12">
        <f t="shared" si="39"/>
        <v>-26</v>
      </c>
      <c r="M20" s="13">
        <f t="shared" si="40"/>
        <v>-982.54</v>
      </c>
    </row>
    <row r="21" spans="1:13" ht="27.6" customHeight="1" x14ac:dyDescent="0.2">
      <c r="A21" s="24" t="s">
        <v>41</v>
      </c>
      <c r="B21" s="26">
        <v>2806</v>
      </c>
      <c r="C21" s="25">
        <v>44509</v>
      </c>
      <c r="D21" s="27" t="s">
        <v>83</v>
      </c>
      <c r="E21" s="28">
        <v>506</v>
      </c>
      <c r="F21" s="24" t="s">
        <v>114</v>
      </c>
      <c r="G21" s="32">
        <v>44517</v>
      </c>
      <c r="H21" s="23" t="str">
        <f t="shared" si="35"/>
        <v>0000003993/PA</v>
      </c>
      <c r="I21" s="10">
        <f t="shared" si="36"/>
        <v>2300</v>
      </c>
      <c r="J21" s="11" t="str">
        <f t="shared" si="37"/>
        <v>10/12/2021</v>
      </c>
      <c r="K21" s="11">
        <f t="shared" si="38"/>
        <v>44517</v>
      </c>
      <c r="L21" s="12">
        <f t="shared" si="39"/>
        <v>-23</v>
      </c>
      <c r="M21" s="13">
        <f t="shared" si="40"/>
        <v>-52900</v>
      </c>
    </row>
    <row r="22" spans="1:13" ht="27.6" customHeight="1" x14ac:dyDescent="0.2">
      <c r="A22" s="24" t="s">
        <v>42</v>
      </c>
      <c r="B22" s="26">
        <v>1292.04</v>
      </c>
      <c r="C22" s="25">
        <v>44509</v>
      </c>
      <c r="D22" s="27" t="s">
        <v>84</v>
      </c>
      <c r="E22" s="28">
        <v>232.99</v>
      </c>
      <c r="F22" s="24" t="s">
        <v>115</v>
      </c>
      <c r="G22" s="32">
        <v>44524</v>
      </c>
      <c r="H22" s="23" t="str">
        <f t="shared" si="35"/>
        <v>157/PA</v>
      </c>
      <c r="I22" s="10">
        <f t="shared" si="36"/>
        <v>1059.05</v>
      </c>
      <c r="J22" s="11" t="str">
        <f t="shared" si="37"/>
        <v>12/12/2021</v>
      </c>
      <c r="K22" s="11">
        <f t="shared" si="38"/>
        <v>44524</v>
      </c>
      <c r="L22" s="12">
        <f t="shared" si="39"/>
        <v>-18</v>
      </c>
      <c r="M22" s="13">
        <f t="shared" si="40"/>
        <v>-19062.899999999998</v>
      </c>
    </row>
    <row r="23" spans="1:13" ht="27.6" customHeight="1" x14ac:dyDescent="0.2">
      <c r="A23" s="24" t="s">
        <v>43</v>
      </c>
      <c r="B23" s="26">
        <v>1207.8599999999999</v>
      </c>
      <c r="C23" s="25">
        <v>44509</v>
      </c>
      <c r="D23" s="27" t="s">
        <v>84</v>
      </c>
      <c r="E23" s="28">
        <v>217.81</v>
      </c>
      <c r="F23" s="24" t="s">
        <v>115</v>
      </c>
      <c r="G23" s="32">
        <v>44524</v>
      </c>
      <c r="H23" s="23" t="str">
        <f t="shared" si="35"/>
        <v>158/PA</v>
      </c>
      <c r="I23" s="10">
        <f t="shared" si="36"/>
        <v>990.05</v>
      </c>
      <c r="J23" s="11" t="str">
        <f t="shared" si="37"/>
        <v>12/12/2021</v>
      </c>
      <c r="K23" s="11">
        <f t="shared" si="38"/>
        <v>44524</v>
      </c>
      <c r="L23" s="12">
        <f t="shared" si="39"/>
        <v>-18</v>
      </c>
      <c r="M23" s="13">
        <f t="shared" si="40"/>
        <v>-17820.899999999998</v>
      </c>
    </row>
    <row r="24" spans="1:13" ht="27.6" customHeight="1" x14ac:dyDescent="0.2">
      <c r="A24" s="24" t="s">
        <v>44</v>
      </c>
      <c r="B24" s="26">
        <v>678</v>
      </c>
      <c r="C24" s="25">
        <v>44508</v>
      </c>
      <c r="D24" s="27" t="s">
        <v>85</v>
      </c>
      <c r="E24" s="28">
        <v>122.26</v>
      </c>
      <c r="F24" s="47" t="s">
        <v>116</v>
      </c>
      <c r="G24" s="32">
        <v>44517</v>
      </c>
      <c r="H24" s="23" t="str">
        <f t="shared" si="35"/>
        <v>0140-000007</v>
      </c>
      <c r="I24" s="10">
        <f t="shared" si="36"/>
        <v>555.74</v>
      </c>
      <c r="J24" s="11" t="str">
        <f t="shared" si="37"/>
        <v>08/12/2021</v>
      </c>
      <c r="K24" s="11">
        <f t="shared" si="38"/>
        <v>44517</v>
      </c>
      <c r="L24" s="12">
        <f t="shared" si="39"/>
        <v>-21</v>
      </c>
      <c r="M24" s="13">
        <f t="shared" si="40"/>
        <v>-11670.54</v>
      </c>
    </row>
    <row r="25" spans="1:13" ht="27.6" customHeight="1" x14ac:dyDescent="0.2">
      <c r="A25" s="24" t="s">
        <v>45</v>
      </c>
      <c r="B25" s="26">
        <v>550</v>
      </c>
      <c r="C25" s="25">
        <v>44508</v>
      </c>
      <c r="D25" s="27" t="s">
        <v>85</v>
      </c>
      <c r="E25" s="28">
        <v>0</v>
      </c>
      <c r="F25" s="24" t="s">
        <v>117</v>
      </c>
      <c r="G25" s="32">
        <v>44517</v>
      </c>
      <c r="H25" s="23" t="str">
        <f t="shared" si="35"/>
        <v>19/PA</v>
      </c>
      <c r="I25" s="10">
        <f t="shared" si="36"/>
        <v>550</v>
      </c>
      <c r="J25" s="11" t="str">
        <f t="shared" si="37"/>
        <v>08/12/2021</v>
      </c>
      <c r="K25" s="11">
        <f t="shared" si="38"/>
        <v>44517</v>
      </c>
      <c r="L25" s="12">
        <f t="shared" si="39"/>
        <v>-21</v>
      </c>
      <c r="M25" s="13">
        <f t="shared" si="40"/>
        <v>-11550</v>
      </c>
    </row>
    <row r="26" spans="1:13" ht="27.6" customHeight="1" x14ac:dyDescent="0.2">
      <c r="A26" s="24" t="s">
        <v>46</v>
      </c>
      <c r="B26" s="26">
        <v>359</v>
      </c>
      <c r="C26" s="25">
        <v>44505</v>
      </c>
      <c r="D26" s="27" t="s">
        <v>83</v>
      </c>
      <c r="E26" s="28">
        <v>13.81</v>
      </c>
      <c r="F26" s="47" t="s">
        <v>18</v>
      </c>
      <c r="G26" s="32">
        <v>44517</v>
      </c>
      <c r="H26" s="23" t="str">
        <f t="shared" si="35"/>
        <v>20214300459</v>
      </c>
      <c r="I26" s="10">
        <f t="shared" si="36"/>
        <v>345.19</v>
      </c>
      <c r="J26" s="11" t="str">
        <f t="shared" si="37"/>
        <v>10/12/2021</v>
      </c>
      <c r="K26" s="11">
        <f t="shared" si="38"/>
        <v>44517</v>
      </c>
      <c r="L26" s="12">
        <f t="shared" si="39"/>
        <v>-23</v>
      </c>
      <c r="M26" s="13">
        <f t="shared" si="40"/>
        <v>-7939.37</v>
      </c>
    </row>
    <row r="27" spans="1:13" ht="27.6" customHeight="1" x14ac:dyDescent="0.2">
      <c r="A27" s="24" t="s">
        <v>47</v>
      </c>
      <c r="B27" s="26">
        <v>352</v>
      </c>
      <c r="C27" s="25">
        <v>44500</v>
      </c>
      <c r="D27" s="27" t="s">
        <v>87</v>
      </c>
      <c r="E27" s="28">
        <v>32</v>
      </c>
      <c r="F27" s="24" t="s">
        <v>107</v>
      </c>
      <c r="G27" s="32">
        <v>44517</v>
      </c>
      <c r="H27" s="23" t="str">
        <f t="shared" si="35"/>
        <v>4/A</v>
      </c>
      <c r="I27" s="10">
        <f t="shared" si="36"/>
        <v>320</v>
      </c>
      <c r="J27" s="11" t="str">
        <f t="shared" si="37"/>
        <v>04/12/2021</v>
      </c>
      <c r="K27" s="11">
        <f t="shared" si="38"/>
        <v>44517</v>
      </c>
      <c r="L27" s="12">
        <f t="shared" si="39"/>
        <v>-17</v>
      </c>
      <c r="M27" s="13">
        <f t="shared" si="40"/>
        <v>-5440</v>
      </c>
    </row>
    <row r="28" spans="1:13" ht="27.6" customHeight="1" x14ac:dyDescent="0.2">
      <c r="A28" s="24" t="s">
        <v>48</v>
      </c>
      <c r="B28" s="26">
        <v>1195.5999999999999</v>
      </c>
      <c r="C28" s="25">
        <v>44499</v>
      </c>
      <c r="D28" s="27" t="s">
        <v>86</v>
      </c>
      <c r="E28" s="28">
        <v>215.6</v>
      </c>
      <c r="F28" s="47" t="s">
        <v>118</v>
      </c>
      <c r="G28" s="32">
        <v>44503</v>
      </c>
      <c r="H28" s="23" t="str">
        <f t="shared" si="35"/>
        <v>163/2021</v>
      </c>
      <c r="I28" s="10">
        <f t="shared" si="36"/>
        <v>979.99999999999989</v>
      </c>
      <c r="J28" s="11" t="str">
        <f t="shared" si="37"/>
        <v>02/12/2021</v>
      </c>
      <c r="K28" s="11">
        <f t="shared" si="38"/>
        <v>44503</v>
      </c>
      <c r="L28" s="12">
        <f t="shared" si="39"/>
        <v>-29</v>
      </c>
      <c r="M28" s="13">
        <f t="shared" si="40"/>
        <v>-28419.999999999996</v>
      </c>
    </row>
    <row r="29" spans="1:13" ht="27.6" customHeight="1" x14ac:dyDescent="0.2">
      <c r="A29" s="24" t="s">
        <v>49</v>
      </c>
      <c r="B29" s="26">
        <v>392.77</v>
      </c>
      <c r="C29" s="25">
        <v>44499</v>
      </c>
      <c r="D29" s="27" t="s">
        <v>86</v>
      </c>
      <c r="E29" s="28">
        <v>70.83</v>
      </c>
      <c r="F29" s="47" t="s">
        <v>119</v>
      </c>
      <c r="G29" s="32">
        <v>44504</v>
      </c>
      <c r="H29" s="23" t="str">
        <f t="shared" si="35"/>
        <v>5788/P</v>
      </c>
      <c r="I29" s="10">
        <f t="shared" si="36"/>
        <v>321.94</v>
      </c>
      <c r="J29" s="11" t="str">
        <f t="shared" si="37"/>
        <v>02/12/2021</v>
      </c>
      <c r="K29" s="11">
        <f t="shared" si="38"/>
        <v>44504</v>
      </c>
      <c r="L29" s="12">
        <f t="shared" si="39"/>
        <v>-28</v>
      </c>
      <c r="M29" s="13">
        <f t="shared" si="40"/>
        <v>-9014.32</v>
      </c>
    </row>
    <row r="30" spans="1:13" ht="27.6" customHeight="1" x14ac:dyDescent="0.2">
      <c r="A30" s="24" t="s">
        <v>50</v>
      </c>
      <c r="B30" s="26">
        <v>562.85</v>
      </c>
      <c r="C30" s="25">
        <v>44497</v>
      </c>
      <c r="D30" s="27" t="s">
        <v>88</v>
      </c>
      <c r="E30" s="28">
        <v>21.65</v>
      </c>
      <c r="F30" s="24" t="s">
        <v>120</v>
      </c>
      <c r="G30" s="32">
        <v>44504</v>
      </c>
      <c r="H30" s="23" t="str">
        <f t="shared" si="35"/>
        <v>2560</v>
      </c>
      <c r="I30" s="10">
        <f t="shared" si="36"/>
        <v>541.20000000000005</v>
      </c>
      <c r="J30" s="11" t="str">
        <f t="shared" si="37"/>
        <v>03/12/2021</v>
      </c>
      <c r="K30" s="11">
        <f t="shared" si="38"/>
        <v>44504</v>
      </c>
      <c r="L30" s="12">
        <f t="shared" si="39"/>
        <v>-29</v>
      </c>
      <c r="M30" s="13">
        <f t="shared" si="40"/>
        <v>-15694.800000000001</v>
      </c>
    </row>
    <row r="31" spans="1:13" ht="27.6" customHeight="1" x14ac:dyDescent="0.2">
      <c r="A31" s="24" t="s">
        <v>51</v>
      </c>
      <c r="B31" s="26">
        <v>102.48</v>
      </c>
      <c r="C31" s="25">
        <v>44495</v>
      </c>
      <c r="D31" s="27" t="s">
        <v>89</v>
      </c>
      <c r="E31" s="28">
        <v>18.48</v>
      </c>
      <c r="F31" s="24" t="s">
        <v>121</v>
      </c>
      <c r="G31" s="32">
        <v>44504</v>
      </c>
      <c r="H31" s="23" t="str">
        <f t="shared" si="35"/>
        <v>1/498</v>
      </c>
      <c r="I31" s="10">
        <f t="shared" si="36"/>
        <v>84</v>
      </c>
      <c r="J31" s="11" t="str">
        <f t="shared" si="37"/>
        <v>25/11/2021</v>
      </c>
      <c r="K31" s="11">
        <f t="shared" si="38"/>
        <v>44504</v>
      </c>
      <c r="L31" s="12">
        <f t="shared" si="39"/>
        <v>-21</v>
      </c>
      <c r="M31" s="13">
        <f t="shared" si="40"/>
        <v>-1764</v>
      </c>
    </row>
    <row r="32" spans="1:13" ht="27.6" customHeight="1" x14ac:dyDescent="0.2">
      <c r="A32" s="24" t="s">
        <v>52</v>
      </c>
      <c r="B32" s="26">
        <v>716.99</v>
      </c>
      <c r="C32" s="25">
        <v>44495</v>
      </c>
      <c r="D32" s="27" t="s">
        <v>90</v>
      </c>
      <c r="E32" s="28">
        <v>129.29</v>
      </c>
      <c r="F32" s="47" t="s">
        <v>20</v>
      </c>
      <c r="G32" s="32">
        <v>44504</v>
      </c>
      <c r="H32" s="23" t="str">
        <f t="shared" si="35"/>
        <v>V3-25149</v>
      </c>
      <c r="I32" s="10">
        <f t="shared" si="36"/>
        <v>587.70000000000005</v>
      </c>
      <c r="J32" s="11" t="str">
        <f t="shared" si="37"/>
        <v>26/11/2021</v>
      </c>
      <c r="K32" s="11">
        <f t="shared" si="38"/>
        <v>44504</v>
      </c>
      <c r="L32" s="12">
        <f t="shared" si="39"/>
        <v>-22</v>
      </c>
      <c r="M32" s="13">
        <f t="shared" si="40"/>
        <v>-12929.400000000001</v>
      </c>
    </row>
    <row r="33" spans="1:13" ht="27.6" customHeight="1" x14ac:dyDescent="0.2">
      <c r="A33" s="24" t="s">
        <v>53</v>
      </c>
      <c r="B33" s="26">
        <v>65.55</v>
      </c>
      <c r="C33" s="25">
        <v>44489</v>
      </c>
      <c r="D33" s="27" t="s">
        <v>91</v>
      </c>
      <c r="E33" s="28">
        <v>0</v>
      </c>
      <c r="F33" s="47" t="s">
        <v>122</v>
      </c>
      <c r="G33" s="32">
        <v>44504</v>
      </c>
      <c r="H33" s="23" t="str">
        <f t="shared" si="35"/>
        <v>0/3284</v>
      </c>
      <c r="I33" s="10">
        <f t="shared" si="36"/>
        <v>65.55</v>
      </c>
      <c r="J33" s="11" t="str">
        <f t="shared" si="37"/>
        <v>21/11/2021</v>
      </c>
      <c r="K33" s="11">
        <f t="shared" si="38"/>
        <v>44504</v>
      </c>
      <c r="L33" s="12">
        <f t="shared" si="39"/>
        <v>-17</v>
      </c>
      <c r="M33" s="13">
        <f t="shared" si="40"/>
        <v>-1114.3499999999999</v>
      </c>
    </row>
    <row r="34" spans="1:13" ht="27.6" customHeight="1" x14ac:dyDescent="0.2">
      <c r="A34" s="24" t="s">
        <v>54</v>
      </c>
      <c r="B34" s="26">
        <v>82.67</v>
      </c>
      <c r="C34" s="25">
        <v>44488</v>
      </c>
      <c r="D34" s="27" t="s">
        <v>91</v>
      </c>
      <c r="E34" s="28">
        <v>5.94</v>
      </c>
      <c r="F34" s="47" t="s">
        <v>122</v>
      </c>
      <c r="G34" s="32">
        <v>44504</v>
      </c>
      <c r="H34" s="23" t="str">
        <f t="shared" si="35"/>
        <v>0/3256</v>
      </c>
      <c r="I34" s="10">
        <f t="shared" si="36"/>
        <v>76.73</v>
      </c>
      <c r="J34" s="11" t="str">
        <f t="shared" si="37"/>
        <v>21/11/2021</v>
      </c>
      <c r="K34" s="11">
        <f t="shared" si="38"/>
        <v>44504</v>
      </c>
      <c r="L34" s="12">
        <f t="shared" si="39"/>
        <v>-17</v>
      </c>
      <c r="M34" s="13">
        <f t="shared" si="40"/>
        <v>-1304.4100000000001</v>
      </c>
    </row>
    <row r="35" spans="1:13" ht="27.6" customHeight="1" x14ac:dyDescent="0.2">
      <c r="A35" s="24" t="s">
        <v>55</v>
      </c>
      <c r="B35" s="26">
        <v>97.6</v>
      </c>
      <c r="C35" s="25">
        <v>44484</v>
      </c>
      <c r="D35" s="27" t="s">
        <v>92</v>
      </c>
      <c r="E35" s="28">
        <v>17.600000000000001</v>
      </c>
      <c r="F35" s="47" t="s">
        <v>123</v>
      </c>
      <c r="G35" s="32">
        <v>44491</v>
      </c>
      <c r="H35" s="23" t="str">
        <f t="shared" si="35"/>
        <v>55/2021-4</v>
      </c>
      <c r="I35" s="10">
        <f t="shared" si="36"/>
        <v>80</v>
      </c>
      <c r="J35" s="11" t="str">
        <f t="shared" si="37"/>
        <v>15/11/2021</v>
      </c>
      <c r="K35" s="11">
        <f t="shared" si="38"/>
        <v>44491</v>
      </c>
      <c r="L35" s="12">
        <f t="shared" si="39"/>
        <v>-24</v>
      </c>
      <c r="M35" s="13">
        <f t="shared" si="40"/>
        <v>-1920</v>
      </c>
    </row>
    <row r="36" spans="1:13" ht="27.6" customHeight="1" x14ac:dyDescent="0.2">
      <c r="A36" s="24" t="s">
        <v>56</v>
      </c>
      <c r="B36" s="26">
        <v>3599.99</v>
      </c>
      <c r="C36" s="25">
        <v>44484</v>
      </c>
      <c r="D36" s="27" t="s">
        <v>92</v>
      </c>
      <c r="E36" s="28">
        <v>649.99</v>
      </c>
      <c r="F36" s="24" t="s">
        <v>19</v>
      </c>
      <c r="G36" s="32">
        <v>44494</v>
      </c>
      <c r="H36" s="23" t="str">
        <f t="shared" si="35"/>
        <v>598 PA</v>
      </c>
      <c r="I36" s="10">
        <f t="shared" si="36"/>
        <v>2950</v>
      </c>
      <c r="J36" s="11" t="str">
        <f t="shared" si="37"/>
        <v>15/11/2021</v>
      </c>
      <c r="K36" s="11">
        <f t="shared" si="38"/>
        <v>44494</v>
      </c>
      <c r="L36" s="12">
        <f t="shared" si="39"/>
        <v>-21</v>
      </c>
      <c r="M36" s="13">
        <f t="shared" si="40"/>
        <v>-61950</v>
      </c>
    </row>
    <row r="37" spans="1:13" ht="27.6" customHeight="1" x14ac:dyDescent="0.2">
      <c r="A37" s="24" t="s">
        <v>57</v>
      </c>
      <c r="B37" s="26">
        <v>40.08</v>
      </c>
      <c r="C37" s="25">
        <v>44482</v>
      </c>
      <c r="D37" s="27" t="s">
        <v>93</v>
      </c>
      <c r="E37" s="28">
        <v>0</v>
      </c>
      <c r="F37" s="24" t="s">
        <v>17</v>
      </c>
      <c r="G37" s="32">
        <v>44491</v>
      </c>
      <c r="H37" s="23" t="str">
        <f t="shared" si="35"/>
        <v>1021259835</v>
      </c>
      <c r="I37" s="10">
        <f t="shared" si="36"/>
        <v>40.08</v>
      </c>
      <c r="J37" s="11" t="str">
        <f t="shared" si="37"/>
        <v>14/11/2021</v>
      </c>
      <c r="K37" s="11">
        <f t="shared" si="38"/>
        <v>44491</v>
      </c>
      <c r="L37" s="12">
        <f t="shared" si="39"/>
        <v>-23</v>
      </c>
      <c r="M37" s="13">
        <f t="shared" si="40"/>
        <v>-921.83999999999992</v>
      </c>
    </row>
    <row r="38" spans="1:13" ht="27.6" customHeight="1" x14ac:dyDescent="0.2">
      <c r="A38" s="24" t="s">
        <v>58</v>
      </c>
      <c r="B38" s="26">
        <v>1891</v>
      </c>
      <c r="C38" s="25">
        <v>44478</v>
      </c>
      <c r="D38" s="27" t="s">
        <v>94</v>
      </c>
      <c r="E38" s="28">
        <v>341</v>
      </c>
      <c r="F38" s="24" t="s">
        <v>114</v>
      </c>
      <c r="G38" s="30">
        <v>44494</v>
      </c>
      <c r="H38" s="23" t="str">
        <f t="shared" si="29"/>
        <v>0000002924/PA</v>
      </c>
      <c r="I38" s="10">
        <f t="shared" si="30"/>
        <v>1550</v>
      </c>
      <c r="J38" s="11" t="str">
        <f t="shared" si="31"/>
        <v>08/11/2021</v>
      </c>
      <c r="K38" s="11">
        <f t="shared" si="32"/>
        <v>44494</v>
      </c>
      <c r="L38" s="12">
        <f t="shared" si="33"/>
        <v>-14</v>
      </c>
      <c r="M38" s="13">
        <f t="shared" si="34"/>
        <v>-21700</v>
      </c>
    </row>
    <row r="39" spans="1:13" ht="27.6" customHeight="1" x14ac:dyDescent="0.2">
      <c r="A39" s="24" t="s">
        <v>59</v>
      </c>
      <c r="B39" s="26">
        <v>1993.94</v>
      </c>
      <c r="C39" s="25">
        <v>44477</v>
      </c>
      <c r="D39" s="27" t="s">
        <v>95</v>
      </c>
      <c r="E39" s="29">
        <v>359.56</v>
      </c>
      <c r="F39" s="24" t="s">
        <v>115</v>
      </c>
      <c r="G39" s="31">
        <v>44494</v>
      </c>
      <c r="H39" s="23" t="str">
        <f t="shared" si="29"/>
        <v>138/PA</v>
      </c>
      <c r="I39" s="10">
        <f t="shared" si="30"/>
        <v>1634.38</v>
      </c>
      <c r="J39" s="11" t="str">
        <f t="shared" si="31"/>
        <v>10/11/2021</v>
      </c>
      <c r="K39" s="11">
        <f t="shared" si="32"/>
        <v>44494</v>
      </c>
      <c r="L39" s="12">
        <f t="shared" si="33"/>
        <v>-16</v>
      </c>
      <c r="M39" s="13">
        <f t="shared" si="34"/>
        <v>-26150.080000000002</v>
      </c>
    </row>
    <row r="40" spans="1:13" ht="27.6" customHeight="1" x14ac:dyDescent="0.2">
      <c r="A40" s="24" t="s">
        <v>60</v>
      </c>
      <c r="B40" s="26">
        <v>454.23</v>
      </c>
      <c r="C40" s="25">
        <v>44477</v>
      </c>
      <c r="D40" s="27" t="s">
        <v>94</v>
      </c>
      <c r="E40" s="29">
        <v>21.63</v>
      </c>
      <c r="F40" s="24" t="s">
        <v>110</v>
      </c>
      <c r="G40" s="31">
        <v>44494</v>
      </c>
      <c r="H40" s="23" t="str">
        <f t="shared" ref="H40:H48" si="41">A40</f>
        <v>21VF+05537</v>
      </c>
      <c r="I40" s="10">
        <f t="shared" ref="I40:I48" si="42">B40-E40</f>
        <v>432.6</v>
      </c>
      <c r="J40" s="11" t="str">
        <f t="shared" ref="J40:J48" si="43">IF(D40=0,"",D40)</f>
        <v>08/11/2021</v>
      </c>
      <c r="K40" s="11">
        <f t="shared" ref="K40:K48" si="44">IF(G40=0,"",G40)</f>
        <v>44494</v>
      </c>
      <c r="L40" s="12">
        <f t="shared" ref="L40:L48" si="45">IF(AND(J40&lt;&gt;"",K40&lt;&gt;""),K40-J40,"")</f>
        <v>-14</v>
      </c>
      <c r="M40" s="13">
        <f t="shared" ref="M40:M48" si="46">IF(AND(L40&lt;&gt;"",I40&lt;&gt;""),L40*I40,"")</f>
        <v>-6056.4000000000005</v>
      </c>
    </row>
    <row r="41" spans="1:13" ht="27.6" customHeight="1" x14ac:dyDescent="0.2">
      <c r="A41" s="24" t="s">
        <v>61</v>
      </c>
      <c r="B41" s="26">
        <v>305</v>
      </c>
      <c r="C41" s="25">
        <v>44476</v>
      </c>
      <c r="D41" s="27" t="s">
        <v>96</v>
      </c>
      <c r="E41" s="29">
        <v>55</v>
      </c>
      <c r="F41" s="24" t="s">
        <v>114</v>
      </c>
      <c r="G41" s="31">
        <v>44491</v>
      </c>
      <c r="H41" s="23" t="str">
        <f t="shared" si="41"/>
        <v>0000002496/PA</v>
      </c>
      <c r="I41" s="10">
        <f t="shared" si="42"/>
        <v>250</v>
      </c>
      <c r="J41" s="11" t="str">
        <f t="shared" si="43"/>
        <v>07/11/2021</v>
      </c>
      <c r="K41" s="11">
        <f t="shared" si="44"/>
        <v>44491</v>
      </c>
      <c r="L41" s="12">
        <f t="shared" si="45"/>
        <v>-16</v>
      </c>
      <c r="M41" s="13">
        <f t="shared" si="46"/>
        <v>-4000</v>
      </c>
    </row>
    <row r="42" spans="1:13" ht="27.6" customHeight="1" x14ac:dyDescent="0.2">
      <c r="A42" s="24" t="s">
        <v>62</v>
      </c>
      <c r="B42" s="26">
        <v>741.15</v>
      </c>
      <c r="C42" s="25">
        <v>44474</v>
      </c>
      <c r="D42" s="27" t="s">
        <v>95</v>
      </c>
      <c r="E42" s="29">
        <v>133.65</v>
      </c>
      <c r="F42" s="47" t="s">
        <v>18</v>
      </c>
      <c r="G42" s="31">
        <v>44494</v>
      </c>
      <c r="H42" s="23" t="str">
        <f t="shared" si="41"/>
        <v>20214E26282</v>
      </c>
      <c r="I42" s="10">
        <f t="shared" si="42"/>
        <v>607.5</v>
      </c>
      <c r="J42" s="11" t="str">
        <f t="shared" si="43"/>
        <v>10/11/2021</v>
      </c>
      <c r="K42" s="11">
        <f t="shared" si="44"/>
        <v>44494</v>
      </c>
      <c r="L42" s="12">
        <f t="shared" si="45"/>
        <v>-16</v>
      </c>
      <c r="M42" s="13">
        <f t="shared" si="46"/>
        <v>-9720</v>
      </c>
    </row>
    <row r="43" spans="1:13" ht="27.6" customHeight="1" x14ac:dyDescent="0.2">
      <c r="A43" s="24" t="s">
        <v>63</v>
      </c>
      <c r="B43" s="26">
        <v>3150</v>
      </c>
      <c r="C43" s="25">
        <v>44473</v>
      </c>
      <c r="D43" s="27" t="s">
        <v>97</v>
      </c>
      <c r="E43" s="29">
        <v>0</v>
      </c>
      <c r="F43" s="24" t="s">
        <v>124</v>
      </c>
      <c r="G43" s="31">
        <v>44491</v>
      </c>
      <c r="H43" s="23" t="str">
        <f t="shared" si="41"/>
        <v>20/001</v>
      </c>
      <c r="I43" s="10">
        <f t="shared" si="42"/>
        <v>3150</v>
      </c>
      <c r="J43" s="11" t="str">
        <f t="shared" si="43"/>
        <v>04/11/2021</v>
      </c>
      <c r="K43" s="11">
        <f t="shared" si="44"/>
        <v>44491</v>
      </c>
      <c r="L43" s="12">
        <f t="shared" si="45"/>
        <v>-13</v>
      </c>
      <c r="M43" s="13">
        <f t="shared" si="46"/>
        <v>-40950</v>
      </c>
    </row>
    <row r="44" spans="1:13" ht="27.6" customHeight="1" x14ac:dyDescent="0.2">
      <c r="A44" s="24" t="s">
        <v>64</v>
      </c>
      <c r="B44" s="26">
        <v>1294.5</v>
      </c>
      <c r="C44" s="25">
        <v>44469</v>
      </c>
      <c r="D44" s="27" t="s">
        <v>98</v>
      </c>
      <c r="E44" s="29">
        <v>49.79</v>
      </c>
      <c r="F44" s="24" t="s">
        <v>120</v>
      </c>
      <c r="G44" s="31">
        <v>44494</v>
      </c>
      <c r="H44" s="23" t="str">
        <f t="shared" si="41"/>
        <v>2289</v>
      </c>
      <c r="I44" s="10">
        <f t="shared" si="42"/>
        <v>1244.71</v>
      </c>
      <c r="J44" s="11" t="str">
        <f t="shared" si="43"/>
        <v>05/11/2021</v>
      </c>
      <c r="K44" s="11">
        <f t="shared" si="44"/>
        <v>44494</v>
      </c>
      <c r="L44" s="12">
        <f t="shared" si="45"/>
        <v>-11</v>
      </c>
      <c r="M44" s="13">
        <f t="shared" si="46"/>
        <v>-13691.810000000001</v>
      </c>
    </row>
    <row r="45" spans="1:13" ht="27.6" customHeight="1" x14ac:dyDescent="0.2">
      <c r="A45" s="24" t="s">
        <v>65</v>
      </c>
      <c r="B45" s="26">
        <v>42.7</v>
      </c>
      <c r="C45" s="25">
        <v>44469</v>
      </c>
      <c r="D45" s="27" t="s">
        <v>99</v>
      </c>
      <c r="E45" s="29">
        <v>0</v>
      </c>
      <c r="F45" s="47" t="s">
        <v>106</v>
      </c>
      <c r="G45" s="31">
        <v>44475</v>
      </c>
      <c r="H45" s="23" t="str">
        <f t="shared" si="41"/>
        <v>863/2021</v>
      </c>
      <c r="I45" s="10">
        <f t="shared" si="42"/>
        <v>42.7</v>
      </c>
      <c r="J45" s="11" t="str">
        <f t="shared" si="43"/>
        <v>01/11/2021</v>
      </c>
      <c r="K45" s="11">
        <f t="shared" si="44"/>
        <v>44475</v>
      </c>
      <c r="L45" s="12">
        <f t="shared" si="45"/>
        <v>-26</v>
      </c>
      <c r="M45" s="13">
        <f t="shared" si="46"/>
        <v>-1110.2</v>
      </c>
    </row>
    <row r="46" spans="1:13" ht="27.6" customHeight="1" x14ac:dyDescent="0.2">
      <c r="A46" s="24" t="s">
        <v>66</v>
      </c>
      <c r="B46" s="26">
        <v>427</v>
      </c>
      <c r="C46" s="25">
        <v>44467</v>
      </c>
      <c r="D46" s="27" t="s">
        <v>100</v>
      </c>
      <c r="E46" s="29">
        <v>77</v>
      </c>
      <c r="F46" s="24" t="s">
        <v>114</v>
      </c>
      <c r="G46" s="31">
        <v>44494</v>
      </c>
      <c r="H46" s="23" t="str">
        <f t="shared" si="41"/>
        <v>0000002041/PA</v>
      </c>
      <c r="I46" s="10">
        <f t="shared" si="42"/>
        <v>350</v>
      </c>
      <c r="J46" s="11" t="str">
        <f t="shared" si="43"/>
        <v>28/10/2021</v>
      </c>
      <c r="K46" s="11">
        <f t="shared" si="44"/>
        <v>44494</v>
      </c>
      <c r="L46" s="12">
        <f t="shared" si="45"/>
        <v>-3</v>
      </c>
      <c r="M46" s="13">
        <f t="shared" si="46"/>
        <v>-1050</v>
      </c>
    </row>
    <row r="47" spans="1:13" ht="27.6" customHeight="1" x14ac:dyDescent="0.2">
      <c r="A47" s="24" t="s">
        <v>67</v>
      </c>
      <c r="B47" s="26">
        <v>1732.5</v>
      </c>
      <c r="C47" s="25">
        <v>44466</v>
      </c>
      <c r="D47" s="27" t="s">
        <v>100</v>
      </c>
      <c r="E47" s="29">
        <v>82.5</v>
      </c>
      <c r="F47" s="47" t="s">
        <v>125</v>
      </c>
      <c r="G47" s="51">
        <v>44476</v>
      </c>
      <c r="H47" s="23" t="str">
        <f t="shared" si="41"/>
        <v>5/421</v>
      </c>
      <c r="I47" s="10">
        <f t="shared" si="42"/>
        <v>1650</v>
      </c>
      <c r="J47" s="11" t="str">
        <f t="shared" si="43"/>
        <v>28/10/2021</v>
      </c>
      <c r="K47" s="11">
        <f t="shared" si="44"/>
        <v>44476</v>
      </c>
      <c r="L47" s="12">
        <f t="shared" si="45"/>
        <v>-21</v>
      </c>
      <c r="M47" s="13">
        <f t="shared" si="46"/>
        <v>-34650</v>
      </c>
    </row>
    <row r="48" spans="1:13" ht="27.6" customHeight="1" x14ac:dyDescent="0.2">
      <c r="A48" s="24" t="s">
        <v>68</v>
      </c>
      <c r="B48" s="26">
        <v>2581.1799999999998</v>
      </c>
      <c r="C48" s="25">
        <v>44462</v>
      </c>
      <c r="D48" s="27" t="s">
        <v>101</v>
      </c>
      <c r="E48" s="29">
        <v>0</v>
      </c>
      <c r="F48" s="24" t="s">
        <v>126</v>
      </c>
      <c r="G48" s="31">
        <v>44475</v>
      </c>
      <c r="H48" s="23" t="str">
        <f t="shared" si="41"/>
        <v>2021001667</v>
      </c>
      <c r="I48" s="10">
        <f t="shared" si="42"/>
        <v>2581.1799999999998</v>
      </c>
      <c r="J48" s="11" t="str">
        <f t="shared" si="43"/>
        <v>23/10/2021</v>
      </c>
      <c r="K48" s="11">
        <f t="shared" si="44"/>
        <v>44475</v>
      </c>
      <c r="L48" s="12">
        <f t="shared" si="45"/>
        <v>-17</v>
      </c>
      <c r="M48" s="13">
        <f t="shared" si="46"/>
        <v>-43880.06</v>
      </c>
    </row>
    <row r="49" spans="1:13" ht="27.6" customHeight="1" x14ac:dyDescent="0.2">
      <c r="A49" s="24">
        <v>79</v>
      </c>
      <c r="B49" s="26">
        <v>927.2</v>
      </c>
      <c r="C49" s="25">
        <v>44341</v>
      </c>
      <c r="D49" s="27" t="s">
        <v>127</v>
      </c>
      <c r="E49" s="53">
        <v>167.2</v>
      </c>
      <c r="F49" s="48" t="s">
        <v>108</v>
      </c>
      <c r="G49" s="50">
        <v>44475</v>
      </c>
      <c r="H49" s="23">
        <f t="shared" si="29"/>
        <v>79</v>
      </c>
      <c r="I49" s="10">
        <f t="shared" si="30"/>
        <v>760</v>
      </c>
      <c r="J49" s="11" t="str">
        <f t="shared" si="31"/>
        <v>25/06/2021</v>
      </c>
      <c r="K49" s="11">
        <f t="shared" si="32"/>
        <v>44475</v>
      </c>
      <c r="L49" s="12">
        <f t="shared" si="33"/>
        <v>103</v>
      </c>
      <c r="M49" s="13">
        <f t="shared" si="34"/>
        <v>78280</v>
      </c>
    </row>
    <row r="50" spans="1:13" ht="27.6" customHeight="1" x14ac:dyDescent="0.2">
      <c r="A50" s="14"/>
      <c r="B50" s="7"/>
      <c r="C50" s="15"/>
      <c r="D50" s="15"/>
      <c r="E50" s="16"/>
      <c r="F50" s="14"/>
      <c r="G50" s="14"/>
      <c r="H50" s="17" t="s">
        <v>13</v>
      </c>
      <c r="I50" s="18">
        <f>SUM(I11:I49)</f>
        <v>45208.409999999996</v>
      </c>
      <c r="J50" s="17"/>
      <c r="K50" s="17"/>
      <c r="L50" s="17"/>
      <c r="M50" s="19">
        <f>SUM(M11:M49)</f>
        <v>-909630.56</v>
      </c>
    </row>
    <row r="51" spans="1:13" ht="18.75" x14ac:dyDescent="0.2">
      <c r="A51" s="6"/>
      <c r="B51" s="7"/>
      <c r="C51" s="8"/>
      <c r="D51" s="8"/>
      <c r="E51" s="20"/>
      <c r="F51" s="6"/>
      <c r="G51" s="6"/>
      <c r="H51" s="55" t="s">
        <v>14</v>
      </c>
      <c r="I51" s="55"/>
      <c r="J51" s="55"/>
      <c r="K51" s="21">
        <f>IF(AND(M50&lt;&gt;"",I50&lt;&gt;0),M50/I50,"")</f>
        <v>-20.120826191409964</v>
      </c>
    </row>
    <row r="52" spans="1:13" x14ac:dyDescent="0.25">
      <c r="B52" s="35"/>
    </row>
    <row r="53" spans="1:13" ht="20.100000000000001" customHeight="1" x14ac:dyDescent="0.25">
      <c r="A53" s="36"/>
      <c r="B53" s="59"/>
      <c r="C53" s="59"/>
      <c r="D53" s="59"/>
      <c r="E53" s="37"/>
      <c r="F53" s="36"/>
      <c r="G53" s="36"/>
    </row>
    <row r="54" spans="1:13" ht="20.100000000000001" customHeight="1" x14ac:dyDescent="0.25">
      <c r="A54" s="36"/>
      <c r="B54" s="59"/>
      <c r="C54" s="59"/>
      <c r="D54" s="59"/>
      <c r="E54" s="37"/>
      <c r="F54" s="36"/>
      <c r="G54" s="36"/>
    </row>
    <row r="55" spans="1:13" ht="20.100000000000001" customHeight="1" x14ac:dyDescent="0.25">
      <c r="A55" s="36"/>
      <c r="B55" s="59"/>
      <c r="C55" s="59"/>
      <c r="D55" s="59"/>
      <c r="E55" s="37"/>
      <c r="F55" s="36"/>
      <c r="G55" s="36"/>
    </row>
    <row r="56" spans="1:13" ht="20.100000000000001" customHeight="1" x14ac:dyDescent="0.25">
      <c r="A56" s="38"/>
      <c r="B56" s="59"/>
      <c r="C56" s="59"/>
      <c r="D56" s="59"/>
      <c r="E56" s="59"/>
      <c r="F56" s="39"/>
      <c r="G56" s="36"/>
    </row>
    <row r="57" spans="1:13" ht="20.100000000000001" customHeight="1" x14ac:dyDescent="0.2">
      <c r="A57" s="60"/>
      <c r="B57" s="60"/>
      <c r="C57" s="60"/>
      <c r="D57" s="60"/>
      <c r="E57" s="60"/>
      <c r="F57" s="60"/>
      <c r="G57" s="36"/>
    </row>
    <row r="58" spans="1:13" x14ac:dyDescent="0.2">
      <c r="A58" s="40"/>
      <c r="B58" s="40"/>
      <c r="C58" s="40"/>
      <c r="D58" s="40"/>
      <c r="E58" s="40"/>
      <c r="F58" s="40"/>
      <c r="G58" s="36"/>
    </row>
    <row r="59" spans="1:13" x14ac:dyDescent="0.2">
      <c r="A59" s="41"/>
      <c r="B59" s="42"/>
      <c r="C59" s="43"/>
      <c r="D59" s="44"/>
      <c r="E59" s="45"/>
      <c r="F59" s="43"/>
      <c r="G59" s="36"/>
    </row>
    <row r="60" spans="1:13" x14ac:dyDescent="0.2">
      <c r="A60" s="41"/>
      <c r="B60" s="42"/>
      <c r="C60" s="43"/>
      <c r="D60" s="44"/>
      <c r="E60" s="41"/>
      <c r="F60" s="43"/>
      <c r="G60" s="36"/>
    </row>
    <row r="61" spans="1:13" x14ac:dyDescent="0.25">
      <c r="A61" s="46"/>
      <c r="B61" s="46"/>
      <c r="C61" s="39"/>
      <c r="D61" s="39"/>
      <c r="E61" s="39"/>
      <c r="F61" s="39"/>
      <c r="G61" s="36"/>
    </row>
    <row r="62" spans="1:13" x14ac:dyDescent="0.25">
      <c r="A62" s="46"/>
      <c r="B62" s="39"/>
      <c r="C62" s="39"/>
      <c r="D62" s="39"/>
      <c r="E62" s="39"/>
      <c r="F62" s="39"/>
      <c r="G62" s="36"/>
    </row>
    <row r="63" spans="1:13" x14ac:dyDescent="0.25">
      <c r="A63" s="33"/>
      <c r="B63"/>
      <c r="C63"/>
      <c r="D63"/>
      <c r="E63"/>
      <c r="F63"/>
    </row>
    <row r="64" spans="1:13" x14ac:dyDescent="0.25">
      <c r="B64"/>
      <c r="C64"/>
      <c r="D64"/>
      <c r="E64"/>
      <c r="F64" s="34"/>
    </row>
    <row r="65" spans="6:6" x14ac:dyDescent="0.25">
      <c r="F65" s="34"/>
    </row>
  </sheetData>
  <sortState ref="A3:G31">
    <sortCondition descending="1" ref="C3:C31"/>
  </sortState>
  <mergeCells count="10">
    <mergeCell ref="B53:D53"/>
    <mergeCell ref="B54:D54"/>
    <mergeCell ref="B55:D55"/>
    <mergeCell ref="B56:E56"/>
    <mergeCell ref="A57:F57"/>
    <mergeCell ref="M1:M2"/>
    <mergeCell ref="H51:J51"/>
    <mergeCell ref="H1:H2"/>
    <mergeCell ref="J1:J2"/>
    <mergeCell ref="L1:L2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3126811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indice tempestività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POLDO</dc:creator>
  <cp:lastModifiedBy>Admin</cp:lastModifiedBy>
  <cp:revision>0</cp:revision>
  <cp:lastPrinted>2022-01-13T09:07:13Z</cp:lastPrinted>
  <dcterms:created xsi:type="dcterms:W3CDTF">2014-06-08T12:32:27Z</dcterms:created>
  <dcterms:modified xsi:type="dcterms:W3CDTF">2022-02-23T08:05:37Z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