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570" windowHeight="11535"/>
  </bookViews>
  <sheets>
    <sheet name="indice tempestività" sheetId="4" r:id="rId1"/>
  </sheets>
  <calcPr calcId="145621"/>
</workbook>
</file>

<file path=xl/calcChain.xml><?xml version="1.0" encoding="utf-8"?>
<calcChain xmlns="http://schemas.openxmlformats.org/spreadsheetml/2006/main">
  <c r="H11" i="4" l="1"/>
  <c r="I11" i="4"/>
  <c r="J11" i="4"/>
  <c r="K11" i="4" l="1"/>
  <c r="K7" i="4"/>
  <c r="J7" i="4"/>
  <c r="I7" i="4"/>
  <c r="H7" i="4"/>
  <c r="K8" i="4"/>
  <c r="J8" i="4"/>
  <c r="I8" i="4"/>
  <c r="H8" i="4"/>
  <c r="K6" i="4"/>
  <c r="J6" i="4"/>
  <c r="I6" i="4"/>
  <c r="H6" i="4"/>
  <c r="K5" i="4"/>
  <c r="J5" i="4"/>
  <c r="I5" i="4"/>
  <c r="H5" i="4"/>
  <c r="K4" i="4"/>
  <c r="J4" i="4"/>
  <c r="I4" i="4"/>
  <c r="H4" i="4"/>
  <c r="K3" i="4"/>
  <c r="J3" i="4"/>
  <c r="I3" i="4"/>
  <c r="H3" i="4"/>
  <c r="K9" i="4"/>
  <c r="J9" i="4"/>
  <c r="I9" i="4"/>
  <c r="H9" i="4"/>
  <c r="K10" i="4"/>
  <c r="J10" i="4"/>
  <c r="I10" i="4"/>
  <c r="H10" i="4"/>
  <c r="L10" i="4" l="1"/>
  <c r="M10" i="4" s="1"/>
  <c r="L6" i="4"/>
  <c r="M6" i="4" s="1"/>
  <c r="L9" i="4"/>
  <c r="M9" i="4" s="1"/>
  <c r="L5" i="4"/>
  <c r="M5" i="4" s="1"/>
  <c r="L7" i="4"/>
  <c r="M7" i="4" s="1"/>
  <c r="L3" i="4"/>
  <c r="M3" i="4" s="1"/>
  <c r="L8" i="4"/>
  <c r="M8" i="4" s="1"/>
  <c r="L11" i="4"/>
  <c r="L4" i="4"/>
  <c r="M4" i="4" s="1"/>
  <c r="H13" i="4" l="1"/>
  <c r="K21" i="4" l="1"/>
  <c r="J21" i="4"/>
  <c r="I21" i="4"/>
  <c r="H21" i="4"/>
  <c r="K20" i="4"/>
  <c r="J20" i="4"/>
  <c r="I20" i="4"/>
  <c r="H20" i="4"/>
  <c r="K19" i="4"/>
  <c r="J19" i="4"/>
  <c r="I19" i="4"/>
  <c r="H19" i="4"/>
  <c r="K18" i="4"/>
  <c r="J18" i="4"/>
  <c r="I18" i="4"/>
  <c r="H18" i="4"/>
  <c r="K17" i="4"/>
  <c r="J17" i="4"/>
  <c r="I17" i="4"/>
  <c r="H17" i="4"/>
  <c r="K16" i="4"/>
  <c r="J16" i="4"/>
  <c r="I16" i="4"/>
  <c r="H16" i="4"/>
  <c r="L16" i="4" l="1"/>
  <c r="M16" i="4" s="1"/>
  <c r="L21" i="4"/>
  <c r="M21" i="4" s="1"/>
  <c r="L20" i="4"/>
  <c r="M20" i="4" s="1"/>
  <c r="L18" i="4"/>
  <c r="M18" i="4" s="1"/>
  <c r="L19" i="4"/>
  <c r="M19" i="4" s="1"/>
  <c r="L17" i="4"/>
  <c r="M17" i="4" s="1"/>
  <c r="K15" i="4" l="1"/>
  <c r="J15" i="4"/>
  <c r="I15" i="4"/>
  <c r="H15" i="4"/>
  <c r="L15" i="4" l="1"/>
  <c r="M15" i="4" s="1"/>
  <c r="K14" i="4"/>
  <c r="J14" i="4"/>
  <c r="I14" i="4"/>
  <c r="H14" i="4"/>
  <c r="K13" i="4"/>
  <c r="J13" i="4"/>
  <c r="I13" i="4"/>
  <c r="K12" i="4"/>
  <c r="J12" i="4"/>
  <c r="I12" i="4"/>
  <c r="H12" i="4"/>
  <c r="I22" i="4" l="1"/>
  <c r="L12" i="4"/>
  <c r="M12" i="4" s="1"/>
  <c r="L14" i="4"/>
  <c r="M14" i="4" s="1"/>
  <c r="L13" i="4"/>
  <c r="M13" i="4" s="1"/>
  <c r="M22" i="4" l="1"/>
  <c r="K23" i="4" s="1"/>
</calcChain>
</file>

<file path=xl/sharedStrings.xml><?xml version="1.0" encoding="utf-8"?>
<sst xmlns="http://schemas.openxmlformats.org/spreadsheetml/2006/main" count="74" uniqueCount="61">
  <si>
    <t>data pagamento</t>
  </si>
  <si>
    <t>numero</t>
  </si>
  <si>
    <t>importo dovuto</t>
  </si>
  <si>
    <t>data scadenza</t>
  </si>
  <si>
    <t>giorni effettivi</t>
  </si>
  <si>
    <t>parametri</t>
  </si>
  <si>
    <t>Numero Fattura</t>
  </si>
  <si>
    <t xml:space="preserve"> Importo totale documento </t>
  </si>
  <si>
    <t xml:space="preserve"> Data Emissione </t>
  </si>
  <si>
    <t xml:space="preserve"> Data Scadenza </t>
  </si>
  <si>
    <t xml:space="preserve">Denominazione </t>
  </si>
  <si>
    <t>(IVA esclusa)</t>
  </si>
  <si>
    <t>(imponibile)</t>
  </si>
  <si>
    <t>TOTALI</t>
  </si>
  <si>
    <t>INDICATORE DI TEMPESTIVITA' DEI PAGAMENTI:</t>
  </si>
  <si>
    <t xml:space="preserve"> IVA </t>
  </si>
  <si>
    <t>Data pagamento</t>
  </si>
  <si>
    <t>Poste Italiane S.p.A.</t>
  </si>
  <si>
    <t>Gruppo Spaggiari Parma S.p.A.</t>
  </si>
  <si>
    <t>ETIC S.R.L.</t>
  </si>
  <si>
    <t>BORGIONE CENTRO DIDATTICO SRL</t>
  </si>
  <si>
    <t>1</t>
  </si>
  <si>
    <t>04/08/2021</t>
  </si>
  <si>
    <t>02/08/2021</t>
  </si>
  <si>
    <t>1021230122</t>
  </si>
  <si>
    <t>20/10/2021</t>
  </si>
  <si>
    <t>V3-21296</t>
  </si>
  <si>
    <t>17/10/2021</t>
  </si>
  <si>
    <t>513 PA</t>
  </si>
  <si>
    <t>15/10/2021</t>
  </si>
  <si>
    <t>25</t>
  </si>
  <si>
    <t>ELLE di Franchini Marco</t>
  </si>
  <si>
    <t>19/10/2021</t>
  </si>
  <si>
    <t>679PA</t>
  </si>
  <si>
    <t>30/09/2021</t>
  </si>
  <si>
    <t>Auxilia s.a.s.</t>
  </si>
  <si>
    <t>V3-18482</t>
  </si>
  <si>
    <t>1021201730</t>
  </si>
  <si>
    <t>26/09/2021</t>
  </si>
  <si>
    <t>307/E</t>
  </si>
  <si>
    <t>27/08/2021</t>
  </si>
  <si>
    <t>BORSARI STRUMENTI MUSICALI SRL</t>
  </si>
  <si>
    <t>21/08/2021</t>
  </si>
  <si>
    <t>Begnozzi Carlotta</t>
  </si>
  <si>
    <t>2</t>
  </si>
  <si>
    <t>3</t>
  </si>
  <si>
    <t>1021171676</t>
  </si>
  <si>
    <t>19/08/2021</t>
  </si>
  <si>
    <t>2545 PA</t>
  </si>
  <si>
    <t>Domus Assistenza societ cooperativa sociale</t>
  </si>
  <si>
    <t>714</t>
  </si>
  <si>
    <t>14/08/2021</t>
  </si>
  <si>
    <t>CALEIDOS COOPERATIVA SOCIALE ONLUS</t>
  </si>
  <si>
    <t>BOZZANI REBECCA</t>
  </si>
  <si>
    <t>04PA</t>
  </si>
  <si>
    <t>08/08/2021</t>
  </si>
  <si>
    <t>PACETTI FLAVIA</t>
  </si>
  <si>
    <t>02PA</t>
  </si>
  <si>
    <t>03PA</t>
  </si>
  <si>
    <t>01/08/2021</t>
  </si>
  <si>
    <t>20214E19642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</si>
</sst>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&quot;€&quot;\ #,##0.00"/>
    <numFmt numFmtId="166" formatCode="[$€-410]\ #,##0.00;[Red]\-[$€-410]\ #,##0.00"/>
    <numFmt numFmtId="167" formatCode="dd/mm/yy"/>
    <numFmt numFmtId="168" formatCode="_-* #,##0.00_-;\-* #,##0.00_-;_-* \-??_-;_-@_-"/>
    <numFmt numFmtId="169" formatCode="#,##0.00_ ;\-#,##0.00\ "/>
    <numFmt numFmtId="170" formatCode="[$€-2]\ #,##0.00;[Red]\-[$€-2]\ #,##0.00"/>
  </numFmts>
  <fonts count="22" x14ac:knownFonts="1">
    <font>
      <sz val="11"/>
      <color indexed="8"/>
      <name val="Calibri"/>
      <family val="2"/>
      <charset val="1"/>
    </font>
    <font>
      <sz val="8"/>
      <name val="Calibri"/>
      <family val="2"/>
      <charset val="1"/>
    </font>
    <font>
      <sz val="11"/>
      <color indexed="8"/>
      <name val="Calibri"/>
      <family val="2"/>
      <charset val="1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9"/>
      <name val="Calibri"/>
      <family val="2"/>
      <charset val="1"/>
    </font>
    <font>
      <i/>
      <sz val="9"/>
      <color indexed="9"/>
      <name val="Calibri"/>
      <family val="2"/>
      <charset val="1"/>
    </font>
    <font>
      <b/>
      <sz val="9"/>
      <color indexed="10"/>
      <name val="Arial"/>
      <family val="2"/>
    </font>
    <font>
      <b/>
      <sz val="10"/>
      <color indexed="63"/>
      <name val="Calibri"/>
      <family val="2"/>
      <charset val="1"/>
    </font>
    <font>
      <b/>
      <sz val="14"/>
      <color indexed="63"/>
      <name val="Calibri"/>
      <family val="2"/>
    </font>
    <font>
      <sz val="12"/>
      <name val="Arial"/>
      <family val="2"/>
    </font>
    <font>
      <sz val="11"/>
      <color theme="1"/>
      <name val="Calibri"/>
      <family val="2"/>
      <charset val="1"/>
    </font>
    <font>
      <sz val="9"/>
      <color theme="1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8"/>
      <color indexed="8"/>
      <name val="Arial"/>
      <family val="2"/>
    </font>
    <font>
      <sz val="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4"/>
        <bgColor indexed="63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41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0">
    <xf numFmtId="0" fontId="0" fillId="0" borderId="0" xfId="0"/>
    <xf numFmtId="0" fontId="5" fillId="0" borderId="0" xfId="0" applyFont="1"/>
    <xf numFmtId="0" fontId="0" fillId="0" borderId="0" xfId="0" applyFont="1"/>
    <xf numFmtId="0" fontId="7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68" fontId="4" fillId="3" borderId="6" xfId="1" applyNumberFormat="1" applyFont="1" applyFill="1" applyBorder="1" applyAlignment="1" applyProtection="1">
      <alignment vertical="center"/>
    </xf>
    <xf numFmtId="14" fontId="0" fillId="3" borderId="6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169" fontId="0" fillId="4" borderId="7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9" fillId="0" borderId="0" xfId="0" applyFont="1"/>
    <xf numFmtId="168" fontId="9" fillId="0" borderId="0" xfId="0" applyNumberFormat="1" applyFont="1"/>
    <xf numFmtId="169" fontId="9" fillId="0" borderId="0" xfId="0" applyNumberFormat="1" applyFont="1"/>
    <xf numFmtId="0" fontId="0" fillId="0" borderId="5" xfId="0" applyFont="1" applyBorder="1" applyAlignment="1">
      <alignment horizontal="center" vertical="center"/>
    </xf>
    <xf numFmtId="4" fontId="11" fillId="4" borderId="2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right" vertical="center"/>
    </xf>
    <xf numFmtId="0" fontId="12" fillId="0" borderId="5" xfId="0" applyFont="1" applyBorder="1" applyAlignment="1">
      <alignment horizontal="center" vertical="center"/>
    </xf>
    <xf numFmtId="167" fontId="12" fillId="0" borderId="5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3" fillId="3" borderId="6" xfId="1" applyNumberFormat="1" applyFont="1" applyFill="1" applyBorder="1" applyAlignment="1" applyProtection="1">
      <alignment horizontal="right" vertical="center"/>
    </xf>
    <xf numFmtId="14" fontId="5" fillId="0" borderId="6" xfId="0" applyNumberFormat="1" applyFont="1" applyBorder="1" applyAlignment="1">
      <alignment horizontal="center" vertical="center" wrapText="1"/>
    </xf>
    <xf numFmtId="14" fontId="14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170" fontId="17" fillId="0" borderId="0" xfId="0" applyNumberFormat="1" applyFont="1" applyBorder="1" applyAlignment="1">
      <alignment horizontal="center" vertical="center" wrapText="1"/>
    </xf>
    <xf numFmtId="14" fontId="18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14" fontId="6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150" zoomScaleNormal="150" workbookViewId="0">
      <pane ySplit="3075" activePane="bottomLeft"/>
      <selection activeCell="G1" sqref="G1"/>
      <selection pane="bottomLeft" activeCell="E27" sqref="E27"/>
    </sheetView>
  </sheetViews>
  <sheetFormatPr defaultColWidth="11.5703125" defaultRowHeight="15" x14ac:dyDescent="0.25"/>
  <cols>
    <col min="1" max="1" width="16.140625" style="1" bestFit="1" customWidth="1"/>
    <col min="2" max="2" width="17.28515625" style="2" bestFit="1" customWidth="1"/>
    <col min="3" max="3" width="11.42578125" style="1" customWidth="1"/>
    <col min="4" max="4" width="12.28515625" style="1" customWidth="1"/>
    <col min="5" max="5" width="10.5703125" style="2" customWidth="1"/>
    <col min="6" max="6" width="31.5703125" style="1" customWidth="1"/>
    <col min="7" max="7" width="15.42578125" style="1" customWidth="1"/>
    <col min="8" max="8" width="13.85546875" style="1" customWidth="1"/>
    <col min="9" max="9" width="13.42578125" style="1" customWidth="1"/>
    <col min="10" max="10" width="11.5703125" style="1"/>
    <col min="11" max="11" width="13.140625" style="1" customWidth="1"/>
    <col min="12" max="12" width="12" style="1" customWidth="1"/>
    <col min="13" max="13" width="12.7109375" style="1" customWidth="1"/>
    <col min="14" max="16384" width="11.5703125" style="1"/>
  </cols>
  <sheetData>
    <row r="1" spans="1:13" ht="46.5" customHeight="1" x14ac:dyDescent="0.25">
      <c r="H1" s="54" t="s">
        <v>1</v>
      </c>
      <c r="I1" s="3" t="s">
        <v>2</v>
      </c>
      <c r="J1" s="55" t="s">
        <v>3</v>
      </c>
      <c r="K1" s="3" t="s">
        <v>0</v>
      </c>
      <c r="L1" s="56" t="s">
        <v>4</v>
      </c>
      <c r="M1" s="52" t="s">
        <v>5</v>
      </c>
    </row>
    <row r="2" spans="1:13" s="5" customFormat="1" ht="42" customHeight="1" x14ac:dyDescent="0.2">
      <c r="A2" s="22" t="s">
        <v>6</v>
      </c>
      <c r="B2" s="22" t="s">
        <v>7</v>
      </c>
      <c r="C2" s="22" t="s">
        <v>8</v>
      </c>
      <c r="D2" s="22" t="s">
        <v>9</v>
      </c>
      <c r="E2" s="22" t="s">
        <v>15</v>
      </c>
      <c r="F2" s="22" t="s">
        <v>10</v>
      </c>
      <c r="G2" s="22" t="s">
        <v>16</v>
      </c>
      <c r="H2" s="54"/>
      <c r="I2" s="4" t="s">
        <v>11</v>
      </c>
      <c r="J2" s="55"/>
      <c r="K2" s="4" t="s">
        <v>12</v>
      </c>
      <c r="L2" s="56"/>
      <c r="M2" s="52"/>
    </row>
    <row r="3" spans="1:13" s="5" customFormat="1" ht="42" customHeight="1" x14ac:dyDescent="0.2">
      <c r="A3" s="24" t="s">
        <v>24</v>
      </c>
      <c r="B3" s="26">
        <v>15.18</v>
      </c>
      <c r="C3" s="25">
        <v>44459</v>
      </c>
      <c r="D3" s="27" t="s">
        <v>25</v>
      </c>
      <c r="E3" s="22">
        <v>0</v>
      </c>
      <c r="F3" s="24" t="s">
        <v>17</v>
      </c>
      <c r="G3" s="48">
        <v>44469</v>
      </c>
      <c r="H3" s="23" t="str">
        <f t="shared" ref="H3:H8" si="0">A3</f>
        <v>1021230122</v>
      </c>
      <c r="I3" s="10">
        <f t="shared" ref="I3:I8" si="1">B3-E3</f>
        <v>15.18</v>
      </c>
      <c r="J3" s="11" t="str">
        <f t="shared" ref="J3:J8" si="2">IF(D3=0,"",D3)</f>
        <v>20/10/2021</v>
      </c>
      <c r="K3" s="11">
        <f t="shared" ref="K3:K8" si="3">IF(G3=0,"",G3)</f>
        <v>44469</v>
      </c>
      <c r="L3" s="12">
        <f t="shared" ref="L3:L8" si="4">IF(AND(J3&lt;&gt;"",K3&lt;&gt;""),K3-J3,"")</f>
        <v>-20</v>
      </c>
      <c r="M3" s="13">
        <f t="shared" ref="M3:M8" si="5">IF(AND(L3&lt;&gt;"",I3&lt;&gt;""),L3*I3,"")</f>
        <v>-303.60000000000002</v>
      </c>
    </row>
    <row r="4" spans="1:13" s="5" customFormat="1" ht="42" customHeight="1" x14ac:dyDescent="0.2">
      <c r="A4" s="24" t="s">
        <v>26</v>
      </c>
      <c r="B4" s="26">
        <v>4978.4799999999996</v>
      </c>
      <c r="C4" s="25">
        <v>44455</v>
      </c>
      <c r="D4" s="27" t="s">
        <v>27</v>
      </c>
      <c r="E4" s="22">
        <v>897.76</v>
      </c>
      <c r="F4" s="49" t="s">
        <v>20</v>
      </c>
      <c r="G4" s="48">
        <v>44469</v>
      </c>
      <c r="H4" s="23" t="str">
        <f t="shared" si="0"/>
        <v>V3-21296</v>
      </c>
      <c r="I4" s="10">
        <f t="shared" si="1"/>
        <v>4080.7199999999993</v>
      </c>
      <c r="J4" s="11" t="str">
        <f t="shared" si="2"/>
        <v>17/10/2021</v>
      </c>
      <c r="K4" s="11">
        <f t="shared" si="3"/>
        <v>44469</v>
      </c>
      <c r="L4" s="12">
        <f t="shared" si="4"/>
        <v>-17</v>
      </c>
      <c r="M4" s="13">
        <f t="shared" si="5"/>
        <v>-69372.239999999991</v>
      </c>
    </row>
    <row r="5" spans="1:13" s="5" customFormat="1" ht="42" customHeight="1" x14ac:dyDescent="0.2">
      <c r="A5" s="24" t="s">
        <v>28</v>
      </c>
      <c r="B5" s="26">
        <v>1134.5999999999999</v>
      </c>
      <c r="C5" s="25">
        <v>44454</v>
      </c>
      <c r="D5" s="27" t="s">
        <v>29</v>
      </c>
      <c r="E5" s="22">
        <v>204.6</v>
      </c>
      <c r="F5" s="24" t="s">
        <v>19</v>
      </c>
      <c r="G5" s="48">
        <v>44469</v>
      </c>
      <c r="H5" s="23" t="str">
        <f t="shared" si="0"/>
        <v>513 PA</v>
      </c>
      <c r="I5" s="10">
        <f t="shared" si="1"/>
        <v>929.99999999999989</v>
      </c>
      <c r="J5" s="11" t="str">
        <f t="shared" si="2"/>
        <v>15/10/2021</v>
      </c>
      <c r="K5" s="11">
        <f t="shared" si="3"/>
        <v>44469</v>
      </c>
      <c r="L5" s="12">
        <f t="shared" si="4"/>
        <v>-15</v>
      </c>
      <c r="M5" s="13">
        <f t="shared" si="5"/>
        <v>-13949.999999999998</v>
      </c>
    </row>
    <row r="6" spans="1:13" s="5" customFormat="1" ht="42" customHeight="1" x14ac:dyDescent="0.2">
      <c r="A6" s="24" t="s">
        <v>30</v>
      </c>
      <c r="B6" s="26">
        <v>382.47</v>
      </c>
      <c r="C6" s="25">
        <v>44451</v>
      </c>
      <c r="D6" s="27" t="s">
        <v>32</v>
      </c>
      <c r="E6" s="22">
        <v>68.97</v>
      </c>
      <c r="F6" s="24" t="s">
        <v>31</v>
      </c>
      <c r="G6" s="9">
        <v>44469</v>
      </c>
      <c r="H6" s="23" t="str">
        <f t="shared" si="0"/>
        <v>25</v>
      </c>
      <c r="I6" s="10">
        <f t="shared" si="1"/>
        <v>313.5</v>
      </c>
      <c r="J6" s="11" t="str">
        <f t="shared" si="2"/>
        <v>19/10/2021</v>
      </c>
      <c r="K6" s="11">
        <f t="shared" si="3"/>
        <v>44469</v>
      </c>
      <c r="L6" s="12">
        <f t="shared" si="4"/>
        <v>-19</v>
      </c>
      <c r="M6" s="13">
        <f t="shared" si="5"/>
        <v>-5956.5</v>
      </c>
    </row>
    <row r="7" spans="1:13" s="5" customFormat="1" ht="42" customHeight="1" x14ac:dyDescent="0.2">
      <c r="A7" s="24" t="s">
        <v>33</v>
      </c>
      <c r="B7" s="26">
        <v>724.59</v>
      </c>
      <c r="C7" s="25">
        <v>44439</v>
      </c>
      <c r="D7" s="27" t="s">
        <v>34</v>
      </c>
      <c r="E7" s="22">
        <v>27.87</v>
      </c>
      <c r="F7" s="24" t="s">
        <v>35</v>
      </c>
      <c r="G7" s="9">
        <v>44448</v>
      </c>
      <c r="H7" s="23" t="str">
        <f t="shared" ref="H7" si="6">A7</f>
        <v>679PA</v>
      </c>
      <c r="I7" s="10">
        <f t="shared" ref="I7" si="7">B7-E7</f>
        <v>696.72</v>
      </c>
      <c r="J7" s="11" t="str">
        <f t="shared" ref="J7" si="8">IF(D7=0,"",D7)</f>
        <v>30/09/2021</v>
      </c>
      <c r="K7" s="11">
        <f t="shared" ref="K7" si="9">IF(G7=0,"",G7)</f>
        <v>44448</v>
      </c>
      <c r="L7" s="12">
        <f t="shared" ref="L7" si="10">IF(AND(J7&lt;&gt;"",K7&lt;&gt;""),K7-J7,"")</f>
        <v>-21</v>
      </c>
      <c r="M7" s="13">
        <f t="shared" ref="M7" si="11">IF(AND(L7&lt;&gt;"",I7&lt;&gt;""),L7*I7,"")</f>
        <v>-14631.12</v>
      </c>
    </row>
    <row r="8" spans="1:13" s="5" customFormat="1" ht="42" customHeight="1" x14ac:dyDescent="0.2">
      <c r="A8" s="24" t="s">
        <v>36</v>
      </c>
      <c r="B8" s="26">
        <v>577.99</v>
      </c>
      <c r="C8" s="25">
        <v>44438</v>
      </c>
      <c r="D8" s="27" t="s">
        <v>34</v>
      </c>
      <c r="E8" s="22">
        <v>104.23</v>
      </c>
      <c r="F8" s="49" t="s">
        <v>20</v>
      </c>
      <c r="G8" s="9">
        <v>44448</v>
      </c>
      <c r="H8" s="23" t="str">
        <f t="shared" si="0"/>
        <v>V3-18482</v>
      </c>
      <c r="I8" s="10">
        <f t="shared" si="1"/>
        <v>473.76</v>
      </c>
      <c r="J8" s="11" t="str">
        <f t="shared" si="2"/>
        <v>30/09/2021</v>
      </c>
      <c r="K8" s="11">
        <f t="shared" si="3"/>
        <v>44448</v>
      </c>
      <c r="L8" s="12">
        <f t="shared" si="4"/>
        <v>-21</v>
      </c>
      <c r="M8" s="13">
        <f t="shared" si="5"/>
        <v>-9948.9599999999991</v>
      </c>
    </row>
    <row r="9" spans="1:13" s="5" customFormat="1" ht="42" customHeight="1" x14ac:dyDescent="0.2">
      <c r="A9" s="24" t="s">
        <v>37</v>
      </c>
      <c r="B9" s="26">
        <v>17.420000000000002</v>
      </c>
      <c r="C9" s="25">
        <v>44434</v>
      </c>
      <c r="D9" s="27" t="s">
        <v>38</v>
      </c>
      <c r="E9" s="28">
        <v>0</v>
      </c>
      <c r="F9" s="24" t="s">
        <v>17</v>
      </c>
      <c r="G9" s="9">
        <v>44438</v>
      </c>
      <c r="H9" s="23" t="str">
        <f t="shared" ref="H9" si="12">A9</f>
        <v>1021201730</v>
      </c>
      <c r="I9" s="10">
        <f t="shared" ref="I9" si="13">B9-E9</f>
        <v>17.420000000000002</v>
      </c>
      <c r="J9" s="11" t="str">
        <f>IF(D9=0,"",D9)</f>
        <v>26/09/2021</v>
      </c>
      <c r="K9" s="11">
        <f>IF(G9=0,"",G9)</f>
        <v>44438</v>
      </c>
      <c r="L9" s="12">
        <f t="shared" ref="L9" si="14">IF(AND(J9&lt;&gt;"",K9&lt;&gt;""),K9-J9,"")</f>
        <v>-27</v>
      </c>
      <c r="M9" s="13">
        <f t="shared" ref="M9" si="15">IF(AND(L9&lt;&gt;"",I9&lt;&gt;""),L9*I9,"")</f>
        <v>-470.34000000000003</v>
      </c>
    </row>
    <row r="10" spans="1:13" s="5" customFormat="1" ht="42" customHeight="1" x14ac:dyDescent="0.2">
      <c r="A10" s="24" t="s">
        <v>39</v>
      </c>
      <c r="B10" s="26">
        <v>176.9</v>
      </c>
      <c r="C10" s="25">
        <v>44405</v>
      </c>
      <c r="D10" s="27" t="s">
        <v>40</v>
      </c>
      <c r="E10" s="28">
        <v>31.9</v>
      </c>
      <c r="F10" s="49" t="s">
        <v>41</v>
      </c>
      <c r="G10" s="9">
        <v>44408</v>
      </c>
      <c r="H10" s="23" t="str">
        <f t="shared" ref="H10" si="16">A10</f>
        <v>307/E</v>
      </c>
      <c r="I10" s="10">
        <f t="shared" ref="I10" si="17">B10-E10</f>
        <v>145</v>
      </c>
      <c r="J10" s="11" t="str">
        <f>IF(D10=0,"",D10)</f>
        <v>27/08/2021</v>
      </c>
      <c r="K10" s="11">
        <f>IF(G10=0,"",G10)</f>
        <v>44408</v>
      </c>
      <c r="L10" s="12">
        <f t="shared" ref="L10" si="18">IF(AND(J10&lt;&gt;"",K10&lt;&gt;""),K10-J10,"")</f>
        <v>-27</v>
      </c>
      <c r="M10" s="13">
        <f t="shared" ref="M10" si="19">IF(AND(L10&lt;&gt;"",I10&lt;&gt;""),L10*I10,"")</f>
        <v>-3915</v>
      </c>
    </row>
    <row r="11" spans="1:13" ht="27.6" customHeight="1" x14ac:dyDescent="0.2">
      <c r="A11" s="24" t="s">
        <v>21</v>
      </c>
      <c r="B11" s="26">
        <v>5000</v>
      </c>
      <c r="C11" s="25">
        <v>44399</v>
      </c>
      <c r="D11" s="27" t="s">
        <v>42</v>
      </c>
      <c r="E11" s="28">
        <v>0</v>
      </c>
      <c r="F11" s="24" t="s">
        <v>43</v>
      </c>
      <c r="G11" s="9">
        <v>44400</v>
      </c>
      <c r="H11" s="23" t="str">
        <f t="shared" ref="H11" si="20">A11</f>
        <v>1</v>
      </c>
      <c r="I11" s="10">
        <f t="shared" ref="I11" si="21">B11-E11</f>
        <v>5000</v>
      </c>
      <c r="J11" s="11" t="str">
        <f>IF(D11=0,"",D11)</f>
        <v>21/08/2021</v>
      </c>
      <c r="K11" s="11">
        <f>IF(G11=0,"",G11)</f>
        <v>44400</v>
      </c>
      <c r="L11" s="12">
        <f t="shared" ref="L11" si="22">IF(AND(J11&lt;&gt;"",K11&lt;&gt;""),K11-J11,"")</f>
        <v>-29</v>
      </c>
      <c r="M11" s="13"/>
    </row>
    <row r="12" spans="1:13" ht="27.6" customHeight="1" x14ac:dyDescent="0.2">
      <c r="A12" s="24" t="s">
        <v>44</v>
      </c>
      <c r="B12" s="26">
        <v>2500</v>
      </c>
      <c r="C12" s="25">
        <v>44399</v>
      </c>
      <c r="D12" s="27" t="s">
        <v>42</v>
      </c>
      <c r="E12" s="28">
        <v>0</v>
      </c>
      <c r="F12" s="24" t="s">
        <v>43</v>
      </c>
      <c r="G12" s="9">
        <v>44400</v>
      </c>
      <c r="H12" s="23" t="str">
        <f t="shared" ref="H12:H14" si="23">A12</f>
        <v>2</v>
      </c>
      <c r="I12" s="10">
        <f t="shared" ref="I12:I14" si="24">B12-E12</f>
        <v>2500</v>
      </c>
      <c r="J12" s="11" t="str">
        <f>IF(D12=0,"",D12)</f>
        <v>21/08/2021</v>
      </c>
      <c r="K12" s="11">
        <f>IF(G12=0,"",G12)</f>
        <v>44400</v>
      </c>
      <c r="L12" s="12">
        <f t="shared" ref="L12:L14" si="25">IF(AND(J12&lt;&gt;"",K12&lt;&gt;""),K12-J12,"")</f>
        <v>-29</v>
      </c>
      <c r="M12" s="13">
        <f t="shared" ref="M12:M14" si="26">IF(AND(L12&lt;&gt;"",I12&lt;&gt;""),L12*I12,"")</f>
        <v>-72500</v>
      </c>
    </row>
    <row r="13" spans="1:13" ht="27.6" customHeight="1" x14ac:dyDescent="0.2">
      <c r="A13" s="24" t="s">
        <v>45</v>
      </c>
      <c r="B13" s="26">
        <v>330.56</v>
      </c>
      <c r="C13" s="25">
        <v>44399</v>
      </c>
      <c r="D13" s="27" t="s">
        <v>42</v>
      </c>
      <c r="E13" s="28">
        <v>0</v>
      </c>
      <c r="F13" s="24" t="s">
        <v>43</v>
      </c>
      <c r="G13" s="9">
        <v>44405</v>
      </c>
      <c r="H13" s="31" t="str">
        <f t="shared" si="23"/>
        <v>3</v>
      </c>
      <c r="I13" s="10">
        <f t="shared" si="24"/>
        <v>330.56</v>
      </c>
      <c r="J13" s="11" t="str">
        <f t="shared" ref="J13:J14" si="27">IF(D13=0,"",D13)</f>
        <v>21/08/2021</v>
      </c>
      <c r="K13" s="11">
        <f t="shared" ref="K13:K14" si="28">IF(G13=0,"",G13)</f>
        <v>44405</v>
      </c>
      <c r="L13" s="12">
        <f t="shared" si="25"/>
        <v>-24</v>
      </c>
      <c r="M13" s="13">
        <f t="shared" si="26"/>
        <v>-7933.4400000000005</v>
      </c>
    </row>
    <row r="14" spans="1:13" ht="27.6" customHeight="1" x14ac:dyDescent="0.2">
      <c r="A14" s="24" t="s">
        <v>46</v>
      </c>
      <c r="B14" s="26">
        <v>30.36</v>
      </c>
      <c r="C14" s="25">
        <v>44397</v>
      </c>
      <c r="D14" s="27" t="s">
        <v>47</v>
      </c>
      <c r="E14" s="28">
        <v>0</v>
      </c>
      <c r="F14" s="24" t="s">
        <v>17</v>
      </c>
      <c r="G14" s="9">
        <v>44399</v>
      </c>
      <c r="H14" s="23" t="str">
        <f t="shared" si="23"/>
        <v>1021171676</v>
      </c>
      <c r="I14" s="10">
        <f t="shared" si="24"/>
        <v>30.36</v>
      </c>
      <c r="J14" s="11" t="str">
        <f t="shared" si="27"/>
        <v>19/08/2021</v>
      </c>
      <c r="K14" s="11">
        <f t="shared" si="28"/>
        <v>44399</v>
      </c>
      <c r="L14" s="12">
        <f t="shared" si="25"/>
        <v>-28</v>
      </c>
      <c r="M14" s="13">
        <f t="shared" si="26"/>
        <v>-850.07999999999993</v>
      </c>
    </row>
    <row r="15" spans="1:13" ht="27.6" customHeight="1" x14ac:dyDescent="0.2">
      <c r="A15" s="24" t="s">
        <v>48</v>
      </c>
      <c r="B15" s="26">
        <v>1260</v>
      </c>
      <c r="C15" s="25">
        <v>44396</v>
      </c>
      <c r="D15" s="27" t="s">
        <v>47</v>
      </c>
      <c r="E15" s="28">
        <v>60</v>
      </c>
      <c r="F15" s="49" t="s">
        <v>49</v>
      </c>
      <c r="G15" s="59">
        <v>44398</v>
      </c>
      <c r="H15" s="23" t="str">
        <f t="shared" ref="H15" si="29">A15</f>
        <v>2545 PA</v>
      </c>
      <c r="I15" s="10">
        <f t="shared" ref="I15" si="30">B15-E15</f>
        <v>1200</v>
      </c>
      <c r="J15" s="11" t="str">
        <f t="shared" ref="J15" si="31">IF(D15=0,"",D15)</f>
        <v>19/08/2021</v>
      </c>
      <c r="K15" s="11">
        <f t="shared" ref="K15" si="32">IF(G15=0,"",G15)</f>
        <v>44398</v>
      </c>
      <c r="L15" s="12">
        <f t="shared" ref="L15" si="33">IF(AND(J15&lt;&gt;"",K15&lt;&gt;""),K15-J15,"")</f>
        <v>-29</v>
      </c>
      <c r="M15" s="13">
        <f t="shared" ref="M15" si="34">IF(AND(L15&lt;&gt;"",I15&lt;&gt;""),L15*I15,"")</f>
        <v>-34800</v>
      </c>
    </row>
    <row r="16" spans="1:13" ht="27.6" customHeight="1" x14ac:dyDescent="0.2">
      <c r="A16" s="24" t="s">
        <v>50</v>
      </c>
      <c r="B16" s="26">
        <v>747.25</v>
      </c>
      <c r="C16" s="25">
        <v>44392</v>
      </c>
      <c r="D16" s="27" t="s">
        <v>51</v>
      </c>
      <c r="E16" s="28">
        <v>134.75</v>
      </c>
      <c r="F16" s="49" t="s">
        <v>52</v>
      </c>
      <c r="G16" s="33">
        <v>44396</v>
      </c>
      <c r="H16" s="23" t="str">
        <f t="shared" ref="H16:H21" si="35">A16</f>
        <v>714</v>
      </c>
      <c r="I16" s="10">
        <f t="shared" ref="I16:I21" si="36">B16-E16</f>
        <v>612.5</v>
      </c>
      <c r="J16" s="11" t="str">
        <f t="shared" ref="J16:J21" si="37">IF(D16=0,"",D16)</f>
        <v>14/08/2021</v>
      </c>
      <c r="K16" s="11">
        <f t="shared" ref="K16:K21" si="38">IF(G16=0,"",G16)</f>
        <v>44396</v>
      </c>
      <c r="L16" s="12">
        <f t="shared" ref="L16:L21" si="39">IF(AND(J16&lt;&gt;"",K16&lt;&gt;""),K16-J16,"")</f>
        <v>-26</v>
      </c>
      <c r="M16" s="13">
        <f t="shared" ref="M16:M21" si="40">IF(AND(L16&lt;&gt;"",I16&lt;&gt;""),L16*I16,"")</f>
        <v>-15925</v>
      </c>
    </row>
    <row r="17" spans="1:13" ht="27.6" customHeight="1" x14ac:dyDescent="0.2">
      <c r="A17" s="24" t="s">
        <v>21</v>
      </c>
      <c r="B17" s="26">
        <v>1134</v>
      </c>
      <c r="C17" s="25">
        <v>44389</v>
      </c>
      <c r="D17" s="27" t="s">
        <v>51</v>
      </c>
      <c r="E17" s="28">
        <v>0</v>
      </c>
      <c r="F17" s="24" t="s">
        <v>53</v>
      </c>
      <c r="G17" s="33">
        <v>44396</v>
      </c>
      <c r="H17" s="23" t="str">
        <f t="shared" si="35"/>
        <v>1</v>
      </c>
      <c r="I17" s="10">
        <f t="shared" si="36"/>
        <v>1134</v>
      </c>
      <c r="J17" s="11" t="str">
        <f t="shared" si="37"/>
        <v>14/08/2021</v>
      </c>
      <c r="K17" s="11">
        <f t="shared" si="38"/>
        <v>44396</v>
      </c>
      <c r="L17" s="12">
        <f t="shared" si="39"/>
        <v>-26</v>
      </c>
      <c r="M17" s="13">
        <f t="shared" si="40"/>
        <v>-29484</v>
      </c>
    </row>
    <row r="18" spans="1:13" ht="27.6" customHeight="1" x14ac:dyDescent="0.2">
      <c r="A18" s="24" t="s">
        <v>54</v>
      </c>
      <c r="B18" s="26">
        <v>1820</v>
      </c>
      <c r="C18" s="25">
        <v>44385</v>
      </c>
      <c r="D18" s="27" t="s">
        <v>55</v>
      </c>
      <c r="E18" s="28">
        <v>0</v>
      </c>
      <c r="F18" s="24" t="s">
        <v>56</v>
      </c>
      <c r="G18" s="30">
        <v>44396</v>
      </c>
      <c r="H18" s="23" t="str">
        <f t="shared" si="35"/>
        <v>04PA</v>
      </c>
      <c r="I18" s="10">
        <f t="shared" si="36"/>
        <v>1820</v>
      </c>
      <c r="J18" s="11" t="str">
        <f t="shared" si="37"/>
        <v>08/08/2021</v>
      </c>
      <c r="K18" s="11">
        <f t="shared" si="38"/>
        <v>44396</v>
      </c>
      <c r="L18" s="12">
        <f t="shared" si="39"/>
        <v>-20</v>
      </c>
      <c r="M18" s="13">
        <f t="shared" si="40"/>
        <v>-36400</v>
      </c>
    </row>
    <row r="19" spans="1:13" ht="27.6" customHeight="1" x14ac:dyDescent="0.2">
      <c r="A19" s="24" t="s">
        <v>57</v>
      </c>
      <c r="B19" s="26">
        <v>1600</v>
      </c>
      <c r="C19" s="25">
        <v>44378</v>
      </c>
      <c r="D19" s="27" t="s">
        <v>23</v>
      </c>
      <c r="E19" s="28">
        <v>0</v>
      </c>
      <c r="F19" s="24" t="s">
        <v>56</v>
      </c>
      <c r="G19" s="30">
        <v>44382</v>
      </c>
      <c r="H19" s="23" t="str">
        <f t="shared" si="35"/>
        <v>02PA</v>
      </c>
      <c r="I19" s="10">
        <f t="shared" si="36"/>
        <v>1600</v>
      </c>
      <c r="J19" s="11" t="str">
        <f t="shared" si="37"/>
        <v>02/08/2021</v>
      </c>
      <c r="K19" s="11">
        <f t="shared" si="38"/>
        <v>44382</v>
      </c>
      <c r="L19" s="12">
        <f t="shared" si="39"/>
        <v>-28</v>
      </c>
      <c r="M19" s="13">
        <f t="shared" si="40"/>
        <v>-44800</v>
      </c>
    </row>
    <row r="20" spans="1:13" ht="27.6" customHeight="1" x14ac:dyDescent="0.2">
      <c r="A20" s="24" t="s">
        <v>58</v>
      </c>
      <c r="B20" s="26">
        <v>2250</v>
      </c>
      <c r="C20" s="25">
        <v>44378</v>
      </c>
      <c r="D20" s="27" t="s">
        <v>59</v>
      </c>
      <c r="E20" s="29">
        <v>0</v>
      </c>
      <c r="F20" s="24" t="s">
        <v>56</v>
      </c>
      <c r="G20" s="32">
        <v>44382</v>
      </c>
      <c r="H20" s="23" t="str">
        <f t="shared" si="35"/>
        <v>03PA</v>
      </c>
      <c r="I20" s="10">
        <f t="shared" si="36"/>
        <v>2250</v>
      </c>
      <c r="J20" s="11" t="str">
        <f t="shared" si="37"/>
        <v>01/08/2021</v>
      </c>
      <c r="K20" s="11">
        <f t="shared" si="38"/>
        <v>44382</v>
      </c>
      <c r="L20" s="12">
        <f t="shared" si="39"/>
        <v>-27</v>
      </c>
      <c r="M20" s="13">
        <f t="shared" si="40"/>
        <v>-60750</v>
      </c>
    </row>
    <row r="21" spans="1:13" ht="27.6" customHeight="1" x14ac:dyDescent="0.2">
      <c r="A21" s="24" t="s">
        <v>60</v>
      </c>
      <c r="B21" s="26">
        <v>405.16</v>
      </c>
      <c r="C21" s="25">
        <v>44377</v>
      </c>
      <c r="D21" s="27" t="s">
        <v>22</v>
      </c>
      <c r="E21" s="58">
        <v>73.06</v>
      </c>
      <c r="F21" s="57" t="s">
        <v>18</v>
      </c>
      <c r="G21" s="32">
        <v>44396</v>
      </c>
      <c r="H21" s="23" t="str">
        <f t="shared" si="35"/>
        <v>20214E19642</v>
      </c>
      <c r="I21" s="10">
        <f t="shared" si="36"/>
        <v>332.1</v>
      </c>
      <c r="J21" s="11" t="str">
        <f t="shared" si="37"/>
        <v>04/08/2021</v>
      </c>
      <c r="K21" s="11">
        <f t="shared" si="38"/>
        <v>44396</v>
      </c>
      <c r="L21" s="12">
        <f t="shared" si="39"/>
        <v>-16</v>
      </c>
      <c r="M21" s="13">
        <f t="shared" si="40"/>
        <v>-5313.6</v>
      </c>
    </row>
    <row r="22" spans="1:13" ht="27.6" customHeight="1" x14ac:dyDescent="0.2">
      <c r="A22" s="14"/>
      <c r="B22" s="7"/>
      <c r="C22" s="15"/>
      <c r="D22" s="15"/>
      <c r="E22" s="16"/>
      <c r="F22" s="14"/>
      <c r="G22" s="14"/>
      <c r="H22" s="17" t="s">
        <v>13</v>
      </c>
      <c r="I22" s="18">
        <f>SUM(I11:I21)</f>
        <v>16809.519999999997</v>
      </c>
      <c r="J22" s="17"/>
      <c r="K22" s="17"/>
      <c r="L22" s="17"/>
      <c r="M22" s="19">
        <f>SUM(M11:M21)</f>
        <v>-308756.12</v>
      </c>
    </row>
    <row r="23" spans="1:13" ht="18.75" x14ac:dyDescent="0.2">
      <c r="A23" s="6"/>
      <c r="B23" s="7"/>
      <c r="C23" s="8"/>
      <c r="D23" s="8"/>
      <c r="E23" s="20"/>
      <c r="F23" s="6"/>
      <c r="G23" s="6"/>
      <c r="H23" s="53" t="s">
        <v>14</v>
      </c>
      <c r="I23" s="53"/>
      <c r="J23" s="53"/>
      <c r="K23" s="21">
        <f>IF(AND(M22&lt;&gt;"",I22&lt;&gt;0),M22/I22,"")</f>
        <v>-18.367931981401018</v>
      </c>
    </row>
    <row r="24" spans="1:13" x14ac:dyDescent="0.25">
      <c r="B24" s="36"/>
    </row>
    <row r="25" spans="1:13" ht="20.100000000000001" customHeight="1" x14ac:dyDescent="0.25">
      <c r="A25" s="37"/>
      <c r="B25" s="50"/>
      <c r="C25" s="50"/>
      <c r="D25" s="50"/>
      <c r="E25" s="38"/>
      <c r="F25" s="37"/>
      <c r="G25" s="37"/>
    </row>
    <row r="26" spans="1:13" ht="20.100000000000001" customHeight="1" x14ac:dyDescent="0.25">
      <c r="A26" s="37"/>
      <c r="B26" s="50"/>
      <c r="C26" s="50"/>
      <c r="D26" s="50"/>
      <c r="E26" s="38"/>
      <c r="F26" s="37"/>
      <c r="G26" s="37"/>
    </row>
    <row r="27" spans="1:13" ht="20.100000000000001" customHeight="1" x14ac:dyDescent="0.25">
      <c r="A27" s="37"/>
      <c r="B27" s="50"/>
      <c r="C27" s="50"/>
      <c r="D27" s="50"/>
      <c r="E27" s="38"/>
      <c r="F27" s="37"/>
      <c r="G27" s="37"/>
    </row>
    <row r="28" spans="1:13" ht="20.100000000000001" customHeight="1" x14ac:dyDescent="0.25">
      <c r="A28" s="39"/>
      <c r="B28" s="50"/>
      <c r="C28" s="50"/>
      <c r="D28" s="50"/>
      <c r="E28" s="50"/>
      <c r="F28" s="40"/>
      <c r="G28" s="37"/>
    </row>
    <row r="29" spans="1:13" ht="20.100000000000001" customHeight="1" x14ac:dyDescent="0.2">
      <c r="A29" s="51"/>
      <c r="B29" s="51"/>
      <c r="C29" s="51"/>
      <c r="D29" s="51"/>
      <c r="E29" s="51"/>
      <c r="F29" s="51"/>
      <c r="G29" s="37"/>
    </row>
    <row r="30" spans="1:13" x14ac:dyDescent="0.2">
      <c r="A30" s="41"/>
      <c r="B30" s="41"/>
      <c r="C30" s="41"/>
      <c r="D30" s="41"/>
      <c r="E30" s="41"/>
      <c r="F30" s="41"/>
      <c r="G30" s="37"/>
    </row>
    <row r="31" spans="1:13" x14ac:dyDescent="0.2">
      <c r="A31" s="42"/>
      <c r="B31" s="43"/>
      <c r="C31" s="44"/>
      <c r="D31" s="45"/>
      <c r="E31" s="46"/>
      <c r="F31" s="44"/>
      <c r="G31" s="37"/>
    </row>
    <row r="32" spans="1:13" x14ac:dyDescent="0.2">
      <c r="A32" s="42"/>
      <c r="B32" s="43"/>
      <c r="C32" s="44"/>
      <c r="D32" s="45"/>
      <c r="E32" s="42"/>
      <c r="F32" s="44"/>
      <c r="G32" s="37"/>
    </row>
    <row r="33" spans="1:7" x14ac:dyDescent="0.25">
      <c r="A33" s="47"/>
      <c r="B33" s="47"/>
      <c r="C33" s="40"/>
      <c r="D33" s="40"/>
      <c r="E33" s="40"/>
      <c r="F33" s="40"/>
      <c r="G33" s="37"/>
    </row>
    <row r="34" spans="1:7" x14ac:dyDescent="0.25">
      <c r="A34" s="47"/>
      <c r="B34" s="40"/>
      <c r="C34" s="40"/>
      <c r="D34" s="40"/>
      <c r="E34" s="40"/>
      <c r="F34" s="40"/>
      <c r="G34" s="37"/>
    </row>
    <row r="35" spans="1:7" x14ac:dyDescent="0.25">
      <c r="A35" s="34"/>
      <c r="B35"/>
      <c r="C35"/>
      <c r="D35"/>
      <c r="E35"/>
      <c r="F35"/>
    </row>
    <row r="36" spans="1:7" x14ac:dyDescent="0.25">
      <c r="B36"/>
      <c r="C36"/>
      <c r="D36"/>
      <c r="E36"/>
      <c r="F36" s="35"/>
    </row>
    <row r="37" spans="1:7" x14ac:dyDescent="0.25">
      <c r="F37" s="35"/>
    </row>
  </sheetData>
  <sortState ref="A3:G31">
    <sortCondition descending="1" ref="C3:C31"/>
  </sortState>
  <mergeCells count="10">
    <mergeCell ref="M1:M2"/>
    <mergeCell ref="H23:J23"/>
    <mergeCell ref="H1:H2"/>
    <mergeCell ref="J1:J2"/>
    <mergeCell ref="L1:L2"/>
    <mergeCell ref="B25:D25"/>
    <mergeCell ref="B26:D26"/>
    <mergeCell ref="B27:D27"/>
    <mergeCell ref="B28:E28"/>
    <mergeCell ref="A29:F2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3126811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indice tempestività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POLDO</dc:creator>
  <cp:lastModifiedBy>Admin</cp:lastModifiedBy>
  <cp:revision>0</cp:revision>
  <cp:lastPrinted>2020-01-13T09:40:51Z</cp:lastPrinted>
  <dcterms:created xsi:type="dcterms:W3CDTF">2014-06-08T12:32:27Z</dcterms:created>
  <dcterms:modified xsi:type="dcterms:W3CDTF">2021-10-04T10:56:58Z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