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570" windowHeight="11535"/>
  </bookViews>
  <sheets>
    <sheet name="indice tempestività" sheetId="4" r:id="rId1"/>
  </sheets>
  <calcPr calcId="145621"/>
</workbook>
</file>

<file path=xl/calcChain.xml><?xml version="1.0" encoding="utf-8"?>
<calcChain xmlns="http://schemas.openxmlformats.org/spreadsheetml/2006/main">
  <c r="K11" i="4" l="1"/>
  <c r="J11" i="4"/>
  <c r="I11" i="4"/>
  <c r="H11" i="4"/>
  <c r="K7" i="4"/>
  <c r="J7" i="4"/>
  <c r="I7" i="4"/>
  <c r="H7" i="4"/>
  <c r="K8" i="4"/>
  <c r="J8" i="4"/>
  <c r="I8" i="4"/>
  <c r="H8" i="4"/>
  <c r="K6" i="4"/>
  <c r="J6" i="4"/>
  <c r="L6" i="4" s="1"/>
  <c r="I6" i="4"/>
  <c r="H6" i="4"/>
  <c r="K5" i="4"/>
  <c r="J5" i="4"/>
  <c r="I5" i="4"/>
  <c r="H5" i="4"/>
  <c r="K4" i="4"/>
  <c r="J4" i="4"/>
  <c r="I4" i="4"/>
  <c r="H4" i="4"/>
  <c r="K3" i="4"/>
  <c r="J3" i="4"/>
  <c r="I3" i="4"/>
  <c r="H3" i="4"/>
  <c r="K9" i="4"/>
  <c r="J9" i="4"/>
  <c r="I9" i="4"/>
  <c r="H9" i="4"/>
  <c r="K10" i="4"/>
  <c r="J10" i="4"/>
  <c r="L10" i="4" s="1"/>
  <c r="I10" i="4"/>
  <c r="H10" i="4"/>
  <c r="M10" i="4" l="1"/>
  <c r="M6" i="4"/>
  <c r="L9" i="4"/>
  <c r="M9" i="4" s="1"/>
  <c r="L5" i="4"/>
  <c r="M5" i="4" s="1"/>
  <c r="L7" i="4"/>
  <c r="M7" i="4" s="1"/>
  <c r="L3" i="4"/>
  <c r="M3" i="4" s="1"/>
  <c r="L8" i="4"/>
  <c r="M8" i="4" s="1"/>
  <c r="L11" i="4"/>
  <c r="L4" i="4"/>
  <c r="M4" i="4"/>
  <c r="K37" i="4" l="1"/>
  <c r="J37" i="4"/>
  <c r="I37" i="4"/>
  <c r="H37" i="4"/>
  <c r="K36" i="4"/>
  <c r="J36" i="4"/>
  <c r="I36" i="4"/>
  <c r="H36" i="4"/>
  <c r="K35" i="4"/>
  <c r="J35" i="4"/>
  <c r="I35" i="4"/>
  <c r="H35" i="4"/>
  <c r="K34" i="4"/>
  <c r="J34" i="4"/>
  <c r="I34" i="4"/>
  <c r="H34" i="4"/>
  <c r="L36" i="4" l="1"/>
  <c r="M36" i="4" s="1"/>
  <c r="L34" i="4"/>
  <c r="M34" i="4" s="1"/>
  <c r="L35" i="4"/>
  <c r="M35" i="4" s="1"/>
  <c r="L37" i="4"/>
  <c r="M37" i="4" s="1"/>
  <c r="H13" i="4"/>
  <c r="K33" i="4"/>
  <c r="J33" i="4"/>
  <c r="I33" i="4"/>
  <c r="H33" i="4"/>
  <c r="K32" i="4"/>
  <c r="J32" i="4"/>
  <c r="I32" i="4"/>
  <c r="H32" i="4"/>
  <c r="L33" i="4" l="1"/>
  <c r="M33" i="4" s="1"/>
  <c r="L32" i="4"/>
  <c r="M32" i="4" s="1"/>
  <c r="K31" i="4" l="1"/>
  <c r="J31" i="4"/>
  <c r="I31" i="4"/>
  <c r="H31" i="4"/>
  <c r="K30" i="4"/>
  <c r="J30" i="4"/>
  <c r="I30" i="4"/>
  <c r="H30" i="4"/>
  <c r="K29" i="4"/>
  <c r="J29" i="4"/>
  <c r="I29" i="4"/>
  <c r="H29" i="4"/>
  <c r="K28" i="4"/>
  <c r="J28" i="4"/>
  <c r="I28" i="4"/>
  <c r="H28" i="4"/>
  <c r="K27" i="4"/>
  <c r="J27" i="4"/>
  <c r="I27" i="4"/>
  <c r="H27" i="4"/>
  <c r="K26" i="4"/>
  <c r="J26" i="4"/>
  <c r="I26" i="4"/>
  <c r="H26" i="4"/>
  <c r="K25" i="4"/>
  <c r="J25" i="4"/>
  <c r="I25" i="4"/>
  <c r="H25" i="4"/>
  <c r="K24" i="4"/>
  <c r="J24" i="4"/>
  <c r="I24" i="4"/>
  <c r="H24" i="4"/>
  <c r="K23" i="4"/>
  <c r="J23" i="4"/>
  <c r="I23" i="4"/>
  <c r="H23" i="4"/>
  <c r="K22" i="4"/>
  <c r="J22" i="4"/>
  <c r="I22" i="4"/>
  <c r="H22" i="4"/>
  <c r="K21" i="4"/>
  <c r="J21" i="4"/>
  <c r="I21" i="4"/>
  <c r="H21" i="4"/>
  <c r="K20" i="4"/>
  <c r="J20" i="4"/>
  <c r="I20" i="4"/>
  <c r="H20" i="4"/>
  <c r="K19" i="4"/>
  <c r="J19" i="4"/>
  <c r="I19" i="4"/>
  <c r="H19" i="4"/>
  <c r="K18" i="4"/>
  <c r="J18" i="4"/>
  <c r="I18" i="4"/>
  <c r="H18" i="4"/>
  <c r="K17" i="4"/>
  <c r="J17" i="4"/>
  <c r="I17" i="4"/>
  <c r="H17" i="4"/>
  <c r="K16" i="4"/>
  <c r="J16" i="4"/>
  <c r="I16" i="4"/>
  <c r="H16" i="4"/>
  <c r="L29" i="4" l="1"/>
  <c r="M29" i="4" s="1"/>
  <c r="L16" i="4"/>
  <c r="M16" i="4" s="1"/>
  <c r="L23" i="4"/>
  <c r="M23" i="4" s="1"/>
  <c r="L26" i="4"/>
  <c r="M26" i="4" s="1"/>
  <c r="L30" i="4"/>
  <c r="M30" i="4" s="1"/>
  <c r="L28" i="4"/>
  <c r="M28" i="4" s="1"/>
  <c r="L31" i="4"/>
  <c r="M31" i="4" s="1"/>
  <c r="L24" i="4"/>
  <c r="M24" i="4" s="1"/>
  <c r="L27" i="4"/>
  <c r="M27" i="4" s="1"/>
  <c r="L25" i="4"/>
  <c r="M25" i="4" s="1"/>
  <c r="L22" i="4"/>
  <c r="M22" i="4" s="1"/>
  <c r="L21" i="4"/>
  <c r="M21" i="4" s="1"/>
  <c r="L20" i="4"/>
  <c r="M20" i="4" s="1"/>
  <c r="L18" i="4"/>
  <c r="M18" i="4" s="1"/>
  <c r="L19" i="4"/>
  <c r="M19" i="4" s="1"/>
  <c r="L17" i="4"/>
  <c r="M17" i="4" s="1"/>
  <c r="K15" i="4" l="1"/>
  <c r="J15" i="4"/>
  <c r="I15" i="4"/>
  <c r="H15" i="4"/>
  <c r="L15" i="4" l="1"/>
  <c r="M15" i="4" s="1"/>
  <c r="K14" i="4"/>
  <c r="J14" i="4"/>
  <c r="I14" i="4"/>
  <c r="H14" i="4"/>
  <c r="K13" i="4"/>
  <c r="J13" i="4"/>
  <c r="I13" i="4"/>
  <c r="K12" i="4"/>
  <c r="J12" i="4"/>
  <c r="I12" i="4"/>
  <c r="H12" i="4"/>
  <c r="I38" i="4" l="1"/>
  <c r="L12" i="4"/>
  <c r="M12" i="4" s="1"/>
  <c r="L14" i="4"/>
  <c r="M14" i="4" s="1"/>
  <c r="L13" i="4"/>
  <c r="M13" i="4" s="1"/>
  <c r="M38" i="4" l="1"/>
  <c r="K39" i="4" s="1"/>
</calcChain>
</file>

<file path=xl/sharedStrings.xml><?xml version="1.0" encoding="utf-8"?>
<sst xmlns="http://schemas.openxmlformats.org/spreadsheetml/2006/main" count="122" uniqueCount="107">
  <si>
    <t>data pagamento</t>
  </si>
  <si>
    <t>numero</t>
  </si>
  <si>
    <t>importo dovuto</t>
  </si>
  <si>
    <t>data scadenza</t>
  </si>
  <si>
    <t>giorni effettivi</t>
  </si>
  <si>
    <t>parametri</t>
  </si>
  <si>
    <t>Numero Fattura</t>
  </si>
  <si>
    <t xml:space="preserve"> Importo totale documento </t>
  </si>
  <si>
    <t xml:space="preserve"> Data Emissione </t>
  </si>
  <si>
    <t xml:space="preserve"> Data Scadenza </t>
  </si>
  <si>
    <t xml:space="preserve">Denominazione </t>
  </si>
  <si>
    <t>(IVA esclusa)</t>
  </si>
  <si>
    <t>(imponibile)</t>
  </si>
  <si>
    <t>TOTALI</t>
  </si>
  <si>
    <t>INDICATORE DI TEMPESTIVITA' DEI PAGAMENTI:</t>
  </si>
  <si>
    <t xml:space="preserve"> IVA </t>
  </si>
  <si>
    <t>Data pagamento</t>
  </si>
  <si>
    <t>Poste Italiane S.p.A.</t>
  </si>
  <si>
    <t>PTS SRL</t>
  </si>
  <si>
    <t>Gruppo Spaggiari Parma S.p.A.</t>
  </si>
  <si>
    <t>B.B.M. SRL</t>
  </si>
  <si>
    <t>DIEMME INFORMATICA SRL</t>
  </si>
  <si>
    <t>NORSAQ SRL</t>
  </si>
  <si>
    <t>2/2021</t>
  </si>
  <si>
    <t>353 /PA</t>
  </si>
  <si>
    <t>20214E17638</t>
  </si>
  <si>
    <t>1021136070</t>
  </si>
  <si>
    <t>FATTPA 1_21</t>
  </si>
  <si>
    <t>377 PA</t>
  </si>
  <si>
    <t>FT  002288</t>
  </si>
  <si>
    <t>361/F</t>
  </si>
  <si>
    <t>207</t>
  </si>
  <si>
    <t>211155/E</t>
  </si>
  <si>
    <t>859</t>
  </si>
  <si>
    <t>1/001</t>
  </si>
  <si>
    <t>341 PA</t>
  </si>
  <si>
    <t>FPA 1/21</t>
  </si>
  <si>
    <t>232/04</t>
  </si>
  <si>
    <t>0/1593</t>
  </si>
  <si>
    <t>147</t>
  </si>
  <si>
    <t>22/PA</t>
  </si>
  <si>
    <t>1021097411</t>
  </si>
  <si>
    <t>V3-10500</t>
  </si>
  <si>
    <t>V3-9813</t>
  </si>
  <si>
    <t>0/1147</t>
  </si>
  <si>
    <t>1021079467</t>
  </si>
  <si>
    <t>39/PA</t>
  </si>
  <si>
    <t>42/PA2021</t>
  </si>
  <si>
    <t>10/07/2021</t>
  </si>
  <si>
    <t>11/07/2021</t>
  </si>
  <si>
    <t>09/07/2021</t>
  </si>
  <si>
    <t>03/07/2021</t>
  </si>
  <si>
    <t>02/07/2021</t>
  </si>
  <si>
    <t>30/06/2021</t>
  </si>
  <si>
    <t>01/07/2021</t>
  </si>
  <si>
    <t>04/07/2021</t>
  </si>
  <si>
    <t>25/06/2021</t>
  </si>
  <si>
    <t>20/06/2021</t>
  </si>
  <si>
    <t>27/06/2021</t>
  </si>
  <si>
    <t>19/06/2021</t>
  </si>
  <si>
    <t>13/06/2021</t>
  </si>
  <si>
    <t>12/06/2021</t>
  </si>
  <si>
    <t>30/05/2021</t>
  </si>
  <si>
    <t>26/05/2021</t>
  </si>
  <si>
    <t>23/05/2021</t>
  </si>
  <si>
    <t>19/05/2021</t>
  </si>
  <si>
    <t>15/05/2021</t>
  </si>
  <si>
    <t>09/05/2021</t>
  </si>
  <si>
    <t>01/05/2021</t>
  </si>
  <si>
    <t>06/05/2021</t>
  </si>
  <si>
    <t>28/04/2021</t>
  </si>
  <si>
    <t>LIBERA COMPAGNIA DI ARTI  &amp; MESTIERI SOCIALI Coop Soc.arl</t>
  </si>
  <si>
    <t>RESCA FRANCESCA</t>
  </si>
  <si>
    <t>ETCETERA SOCIETA' COOPERATIVA</t>
  </si>
  <si>
    <t>ETIC S.R.L.</t>
  </si>
  <si>
    <t>GRASSI UFFICIO sas di Giorgio Grassi &amp; C</t>
  </si>
  <si>
    <t>Z.P.S. S.R.L.</t>
  </si>
  <si>
    <t>Pubblisav snc di Sassi S. &amp; Vanzini F.</t>
  </si>
  <si>
    <t>MAESTRI S.R.L.</t>
  </si>
  <si>
    <t>MENABUE ALESSANDRA</t>
  </si>
  <si>
    <t>Associazione Solechegioca</t>
  </si>
  <si>
    <t>ANASTASIS SOCIETA' COOPERATIVA SOCIALE</t>
  </si>
  <si>
    <t>EDIZIONI CENTRO STUDI ERICKSON S.p.A.</t>
  </si>
  <si>
    <t>ITALCHIM s.r.l.</t>
  </si>
  <si>
    <t>SPAGGIARI GIAMPAOLO</t>
  </si>
  <si>
    <t>BORGIONE CENTRO DIDATTICO SRL</t>
  </si>
  <si>
    <t>21VF+02043  E 21 VF+02258</t>
  </si>
  <si>
    <t>85/PA</t>
  </si>
  <si>
    <t>24/07/2021</t>
  </si>
  <si>
    <t>25/07/2021</t>
  </si>
  <si>
    <t>1021159253</t>
  </si>
  <si>
    <t>0006001386</t>
  </si>
  <si>
    <t>93/PA</t>
  </si>
  <si>
    <t>1</t>
  </si>
  <si>
    <t>612 /PA</t>
  </si>
  <si>
    <t>04/08/2021</t>
  </si>
  <si>
    <t>02/08/2021</t>
  </si>
  <si>
    <t>30/07/2021</t>
  </si>
  <si>
    <t>28/07/2021</t>
  </si>
  <si>
    <t>LaFeltrinelli Internet Bookshop S.r.l.</t>
  </si>
  <si>
    <t>BERGAMINI FRANCESCA</t>
  </si>
  <si>
    <t>Lera Rebecca</t>
  </si>
  <si>
    <t>CASA EDITRICE LEARDINI GUERRINO S.R.L.</t>
  </si>
  <si>
    <t>535/2021</t>
  </si>
  <si>
    <t>FILL UP POINT snc di Baraldi D. &amp; Luppi C.</t>
  </si>
  <si>
    <t>91/PA2021</t>
  </si>
  <si>
    <t>26/07/2021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</si>
</sst>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&quot;€&quot;\ #,##0.00"/>
    <numFmt numFmtId="166" formatCode="[$€-410]\ #,##0.00;[Red]\-[$€-410]\ #,##0.00"/>
    <numFmt numFmtId="167" formatCode="dd/mm/yy"/>
    <numFmt numFmtId="168" formatCode="_-* #,##0.00_-;\-* #,##0.00_-;_-* \-??_-;_-@_-"/>
    <numFmt numFmtId="169" formatCode="#,##0.00_ ;\-#,##0.00\ "/>
    <numFmt numFmtId="170" formatCode="[$€-2]\ #,##0.00;[Red]\-[$€-2]\ #,##0.00"/>
  </numFmts>
  <fonts count="24" x14ac:knownFonts="1">
    <font>
      <sz val="11"/>
      <color indexed="8"/>
      <name val="Calibri"/>
      <family val="2"/>
      <charset val="1"/>
    </font>
    <font>
      <sz val="8"/>
      <name val="Calibri"/>
      <family val="2"/>
      <charset val="1"/>
    </font>
    <font>
      <sz val="11"/>
      <color indexed="8"/>
      <name val="Calibri"/>
      <family val="2"/>
      <charset val="1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9"/>
      <name val="Calibri"/>
      <family val="2"/>
      <charset val="1"/>
    </font>
    <font>
      <i/>
      <sz val="9"/>
      <color indexed="9"/>
      <name val="Calibri"/>
      <family val="2"/>
      <charset val="1"/>
    </font>
    <font>
      <b/>
      <sz val="9"/>
      <color indexed="10"/>
      <name val="Arial"/>
      <family val="2"/>
    </font>
    <font>
      <b/>
      <sz val="10"/>
      <color indexed="63"/>
      <name val="Calibri"/>
      <family val="2"/>
      <charset val="1"/>
    </font>
    <font>
      <b/>
      <sz val="14"/>
      <color indexed="63"/>
      <name val="Calibri"/>
      <family val="2"/>
    </font>
    <font>
      <sz val="12"/>
      <name val="Arial"/>
      <family val="2"/>
    </font>
    <font>
      <sz val="11"/>
      <color theme="1"/>
      <name val="Calibri"/>
      <family val="2"/>
      <charset val="1"/>
    </font>
    <font>
      <sz val="9"/>
      <color theme="1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2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8"/>
      <color indexed="8"/>
      <name val="Arial"/>
      <family val="2"/>
    </font>
    <font>
      <sz val="8"/>
      <color indexed="8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4"/>
        <bgColor indexed="63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41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5" fillId="0" borderId="0" xfId="0" applyFont="1"/>
    <xf numFmtId="0" fontId="0" fillId="0" borderId="0" xfId="0" applyFont="1"/>
    <xf numFmtId="0" fontId="7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/>
    </xf>
    <xf numFmtId="166" fontId="0" fillId="0" borderId="5" xfId="0" applyNumberFormat="1" applyFont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68" fontId="4" fillId="3" borderId="6" xfId="1" applyNumberFormat="1" applyFont="1" applyFill="1" applyBorder="1" applyAlignment="1" applyProtection="1">
      <alignment vertical="center"/>
    </xf>
    <xf numFmtId="14" fontId="0" fillId="3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169" fontId="0" fillId="4" borderId="7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7" fontId="5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9" fillId="0" borderId="0" xfId="0" applyFont="1"/>
    <xf numFmtId="168" fontId="9" fillId="0" borderId="0" xfId="0" applyNumberFormat="1" applyFont="1"/>
    <xf numFmtId="169" fontId="9" fillId="0" borderId="0" xfId="0" applyNumberFormat="1" applyFont="1"/>
    <xf numFmtId="0" fontId="0" fillId="0" borderId="5" xfId="0" applyFont="1" applyBorder="1" applyAlignment="1">
      <alignment horizontal="center" vertical="center"/>
    </xf>
    <xf numFmtId="4" fontId="11" fillId="4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3" borderId="6" xfId="1" applyNumberFormat="1" applyFont="1" applyFill="1" applyBorder="1" applyAlignment="1" applyProtection="1">
      <alignment horizontal="right" vertical="center"/>
    </xf>
    <xf numFmtId="0" fontId="12" fillId="0" borderId="5" xfId="0" applyFont="1" applyBorder="1" applyAlignment="1">
      <alignment horizontal="center" vertical="center"/>
    </xf>
    <xf numFmtId="167" fontId="12" fillId="0" borderId="5" xfId="0" applyNumberFormat="1" applyFont="1" applyBorder="1" applyAlignment="1">
      <alignment horizontal="center" vertical="center"/>
    </xf>
    <xf numFmtId="166" fontId="12" fillId="0" borderId="5" xfId="0" applyNumberFormat="1" applyFont="1" applyBorder="1" applyAlignment="1">
      <alignment horizontal="center" vertical="center"/>
    </xf>
    <xf numFmtId="0" fontId="12" fillId="0" borderId="5" xfId="0" applyNumberFormat="1" applyFont="1" applyBorder="1" applyAlignment="1">
      <alignment horizontal="center" vertical="center"/>
    </xf>
    <xf numFmtId="165" fontId="13" fillId="0" borderId="5" xfId="0" applyNumberFormat="1" applyFont="1" applyBorder="1" applyAlignment="1">
      <alignment horizontal="center" vertical="center"/>
    </xf>
    <xf numFmtId="165" fontId="13" fillId="0" borderId="6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3" fillId="3" borderId="6" xfId="1" applyNumberFormat="1" applyFont="1" applyFill="1" applyBorder="1" applyAlignment="1" applyProtection="1">
      <alignment horizontal="right" vertical="center"/>
    </xf>
    <xf numFmtId="0" fontId="4" fillId="0" borderId="5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14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6" fontId="0" fillId="0" borderId="3" xfId="0" applyNumberFormat="1" applyFont="1" applyBorder="1" applyAlignment="1">
      <alignment horizontal="center" vertical="center"/>
    </xf>
    <xf numFmtId="0" fontId="5" fillId="0" borderId="0" xfId="0" applyFont="1" applyBorder="1"/>
    <xf numFmtId="0" fontId="0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0" fillId="0" borderId="0" xfId="0" applyBorder="1"/>
    <xf numFmtId="0" fontId="1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170" fontId="17" fillId="0" borderId="0" xfId="0" applyNumberFormat="1" applyFont="1" applyBorder="1" applyAlignment="1">
      <alignment horizontal="center" vertical="center" wrapText="1"/>
    </xf>
    <xf numFmtId="14" fontId="18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165" fontId="1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66" fontId="22" fillId="0" borderId="5" xfId="0" applyNumberFormat="1" applyFont="1" applyBorder="1" applyAlignment="1">
      <alignment horizontal="center" vertical="center"/>
    </xf>
    <xf numFmtId="167" fontId="22" fillId="0" borderId="5" xfId="0" applyNumberFormat="1" applyFont="1" applyBorder="1" applyAlignment="1">
      <alignment horizontal="center" vertical="center"/>
    </xf>
    <xf numFmtId="0" fontId="22" fillId="0" borderId="5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14" fontId="6" fillId="0" borderId="5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zoomScale="150" zoomScaleNormal="150" workbookViewId="0">
      <pane ySplit="3075" activePane="bottomLeft"/>
      <selection activeCell="G1" sqref="G1"/>
      <selection pane="bottomLeft" activeCell="J45" sqref="J45"/>
    </sheetView>
  </sheetViews>
  <sheetFormatPr defaultColWidth="11.5703125" defaultRowHeight="15" x14ac:dyDescent="0.25"/>
  <cols>
    <col min="1" max="1" width="16.140625" style="1" bestFit="1" customWidth="1"/>
    <col min="2" max="2" width="17.28515625" style="2" bestFit="1" customWidth="1"/>
    <col min="3" max="3" width="11.42578125" style="1" customWidth="1"/>
    <col min="4" max="4" width="12.28515625" style="1" customWidth="1"/>
    <col min="5" max="5" width="10.5703125" style="2" customWidth="1"/>
    <col min="6" max="6" width="31.5703125" style="1" customWidth="1"/>
    <col min="7" max="7" width="15.42578125" style="1" customWidth="1"/>
    <col min="8" max="8" width="13.85546875" style="1" customWidth="1"/>
    <col min="9" max="9" width="13.42578125" style="1" customWidth="1"/>
    <col min="10" max="10" width="11.5703125" style="1"/>
    <col min="11" max="11" width="13.140625" style="1" customWidth="1"/>
    <col min="12" max="12" width="12" style="1" customWidth="1"/>
    <col min="13" max="13" width="12.7109375" style="1" customWidth="1"/>
    <col min="14" max="16384" width="11.5703125" style="1"/>
  </cols>
  <sheetData>
    <row r="1" spans="1:13" ht="46.5" customHeight="1" x14ac:dyDescent="0.25">
      <c r="H1" s="54" t="s">
        <v>1</v>
      </c>
      <c r="I1" s="3" t="s">
        <v>2</v>
      </c>
      <c r="J1" s="55" t="s">
        <v>3</v>
      </c>
      <c r="K1" s="3" t="s">
        <v>0</v>
      </c>
      <c r="L1" s="56" t="s">
        <v>4</v>
      </c>
      <c r="M1" s="52" t="s">
        <v>5</v>
      </c>
    </row>
    <row r="2" spans="1:13" s="5" customFormat="1" ht="42" customHeight="1" x14ac:dyDescent="0.2">
      <c r="A2" s="22" t="s">
        <v>6</v>
      </c>
      <c r="B2" s="22" t="s">
        <v>7</v>
      </c>
      <c r="C2" s="22" t="s">
        <v>8</v>
      </c>
      <c r="D2" s="22" t="s">
        <v>9</v>
      </c>
      <c r="E2" s="22" t="s">
        <v>15</v>
      </c>
      <c r="F2" s="22" t="s">
        <v>10</v>
      </c>
      <c r="G2" s="22" t="s">
        <v>16</v>
      </c>
      <c r="H2" s="54"/>
      <c r="I2" s="4" t="s">
        <v>11</v>
      </c>
      <c r="J2" s="55"/>
      <c r="K2" s="4" t="s">
        <v>12</v>
      </c>
      <c r="L2" s="56"/>
      <c r="M2" s="52"/>
    </row>
    <row r="3" spans="1:13" s="5" customFormat="1" ht="42" customHeight="1" x14ac:dyDescent="0.2">
      <c r="A3" s="24" t="s">
        <v>91</v>
      </c>
      <c r="B3" s="26">
        <v>52.5</v>
      </c>
      <c r="C3" s="25">
        <v>44377</v>
      </c>
      <c r="D3" s="27" t="s">
        <v>95</v>
      </c>
      <c r="E3" s="22">
        <v>0</v>
      </c>
      <c r="F3" s="32" t="s">
        <v>99</v>
      </c>
      <c r="G3" s="64">
        <v>44384</v>
      </c>
      <c r="H3" s="23" t="str">
        <f t="shared" ref="H3:H8" si="0">A3</f>
        <v>0006001386</v>
      </c>
      <c r="I3" s="10">
        <f t="shared" ref="I3:I8" si="1">B3-E3</f>
        <v>52.5</v>
      </c>
      <c r="J3" s="11" t="str">
        <f t="shared" ref="J3:J8" si="2">IF(D3=0,"",D3)</f>
        <v>04/08/2021</v>
      </c>
      <c r="K3" s="11">
        <f t="shared" ref="K3:K8" si="3">IF(G3=0,"",G3)</f>
        <v>44384</v>
      </c>
      <c r="L3" s="12">
        <f t="shared" ref="L3:L8" si="4">IF(AND(J3&lt;&gt;"",K3&lt;&gt;""),K3-J3,"")</f>
        <v>-28</v>
      </c>
      <c r="M3" s="13">
        <f t="shared" ref="M3:M8" si="5">IF(AND(L3&lt;&gt;"",I3&lt;&gt;""),L3*I3,"")</f>
        <v>-1470</v>
      </c>
    </row>
    <row r="4" spans="1:13" s="5" customFormat="1" ht="42" customHeight="1" x14ac:dyDescent="0.2">
      <c r="A4" s="24" t="s">
        <v>92</v>
      </c>
      <c r="B4" s="26">
        <v>1049.04</v>
      </c>
      <c r="C4" s="25">
        <v>44377</v>
      </c>
      <c r="D4" s="27" t="s">
        <v>96</v>
      </c>
      <c r="E4" s="22">
        <v>189.17</v>
      </c>
      <c r="F4" s="24" t="s">
        <v>18</v>
      </c>
      <c r="G4" s="64">
        <v>44382</v>
      </c>
      <c r="H4" s="23" t="str">
        <f t="shared" si="0"/>
        <v>93/PA</v>
      </c>
      <c r="I4" s="10">
        <f t="shared" si="1"/>
        <v>859.87</v>
      </c>
      <c r="J4" s="11" t="str">
        <f t="shared" si="2"/>
        <v>02/08/2021</v>
      </c>
      <c r="K4" s="11">
        <f t="shared" si="3"/>
        <v>44382</v>
      </c>
      <c r="L4" s="12">
        <f t="shared" si="4"/>
        <v>-28</v>
      </c>
      <c r="M4" s="13">
        <f t="shared" si="5"/>
        <v>-24076.36</v>
      </c>
    </row>
    <row r="5" spans="1:13" s="5" customFormat="1" ht="42" customHeight="1" x14ac:dyDescent="0.2">
      <c r="A5" s="24" t="s">
        <v>93</v>
      </c>
      <c r="B5" s="26">
        <v>362.04</v>
      </c>
      <c r="C5" s="25">
        <v>44375</v>
      </c>
      <c r="D5" s="27" t="s">
        <v>97</v>
      </c>
      <c r="E5" s="22">
        <v>0</v>
      </c>
      <c r="F5" s="24" t="s">
        <v>100</v>
      </c>
      <c r="G5" s="64">
        <v>44378</v>
      </c>
      <c r="H5" s="23" t="str">
        <f t="shared" si="0"/>
        <v>1</v>
      </c>
      <c r="I5" s="10">
        <f t="shared" si="1"/>
        <v>362.04</v>
      </c>
      <c r="J5" s="11" t="str">
        <f t="shared" si="2"/>
        <v>30/07/2021</v>
      </c>
      <c r="K5" s="11">
        <f t="shared" si="3"/>
        <v>44378</v>
      </c>
      <c r="L5" s="12">
        <f t="shared" si="4"/>
        <v>-29</v>
      </c>
      <c r="M5" s="13">
        <f t="shared" si="5"/>
        <v>-10499.16</v>
      </c>
    </row>
    <row r="6" spans="1:13" s="5" customFormat="1" ht="42" customHeight="1" x14ac:dyDescent="0.2">
      <c r="A6" s="24" t="s">
        <v>23</v>
      </c>
      <c r="B6" s="26">
        <v>156</v>
      </c>
      <c r="C6" s="25">
        <v>44375</v>
      </c>
      <c r="D6" s="27" t="s">
        <v>98</v>
      </c>
      <c r="E6" s="22">
        <v>0</v>
      </c>
      <c r="F6" s="24" t="s">
        <v>101</v>
      </c>
      <c r="G6" s="64">
        <v>44376</v>
      </c>
      <c r="H6" s="23" t="str">
        <f t="shared" si="0"/>
        <v>2/2021</v>
      </c>
      <c r="I6" s="10">
        <f t="shared" si="1"/>
        <v>156</v>
      </c>
      <c r="J6" s="11" t="str">
        <f t="shared" si="2"/>
        <v>28/07/2021</v>
      </c>
      <c r="K6" s="11">
        <f t="shared" si="3"/>
        <v>44376</v>
      </c>
      <c r="L6" s="12">
        <f t="shared" si="4"/>
        <v>-29</v>
      </c>
      <c r="M6" s="13">
        <f t="shared" si="5"/>
        <v>-4524</v>
      </c>
    </row>
    <row r="7" spans="1:13" s="5" customFormat="1" ht="42" customHeight="1" x14ac:dyDescent="0.2">
      <c r="A7" s="24" t="s">
        <v>103</v>
      </c>
      <c r="B7" s="26">
        <v>148.84</v>
      </c>
      <c r="C7" s="25">
        <v>44372</v>
      </c>
      <c r="D7" s="27" t="s">
        <v>89</v>
      </c>
      <c r="E7" s="22">
        <v>26.84</v>
      </c>
      <c r="F7" s="67" t="s">
        <v>104</v>
      </c>
      <c r="G7" s="64">
        <v>44376</v>
      </c>
      <c r="H7" s="23" t="str">
        <f t="shared" ref="H7" si="6">A7</f>
        <v>535/2021</v>
      </c>
      <c r="I7" s="10">
        <f t="shared" ref="I7" si="7">B7-E7</f>
        <v>122</v>
      </c>
      <c r="J7" s="11" t="str">
        <f t="shared" ref="J7" si="8">IF(D7=0,"",D7)</f>
        <v>25/07/2021</v>
      </c>
      <c r="K7" s="11">
        <f t="shared" ref="K7" si="9">IF(G7=0,"",G7)</f>
        <v>44376</v>
      </c>
      <c r="L7" s="12">
        <f t="shared" ref="L7" si="10">IF(AND(J7&lt;&gt;"",K7&lt;&gt;""),K7-J7,"")</f>
        <v>-26</v>
      </c>
      <c r="M7" s="13">
        <f t="shared" ref="M7" si="11">IF(AND(L7&lt;&gt;"",I7&lt;&gt;""),L7*I7,"")</f>
        <v>-3172</v>
      </c>
    </row>
    <row r="8" spans="1:13" s="5" customFormat="1" ht="42" customHeight="1" x14ac:dyDescent="0.2">
      <c r="A8" s="24" t="s">
        <v>94</v>
      </c>
      <c r="B8" s="26">
        <v>58.56</v>
      </c>
      <c r="C8" s="25">
        <v>44375</v>
      </c>
      <c r="D8" s="27" t="s">
        <v>98</v>
      </c>
      <c r="E8" s="22">
        <v>10</v>
      </c>
      <c r="F8" s="67" t="s">
        <v>102</v>
      </c>
      <c r="G8" s="64">
        <v>44376</v>
      </c>
      <c r="H8" s="23" t="str">
        <f t="shared" si="0"/>
        <v>612 /PA</v>
      </c>
      <c r="I8" s="10">
        <f t="shared" si="1"/>
        <v>48.56</v>
      </c>
      <c r="J8" s="11" t="str">
        <f t="shared" si="2"/>
        <v>28/07/2021</v>
      </c>
      <c r="K8" s="11">
        <f t="shared" si="3"/>
        <v>44376</v>
      </c>
      <c r="L8" s="12">
        <f t="shared" si="4"/>
        <v>-29</v>
      </c>
      <c r="M8" s="13">
        <f t="shared" si="5"/>
        <v>-1408.24</v>
      </c>
    </row>
    <row r="9" spans="1:13" s="5" customFormat="1" ht="42" customHeight="1" x14ac:dyDescent="0.2">
      <c r="A9" s="24" t="s">
        <v>90</v>
      </c>
      <c r="B9" s="26">
        <v>12.88</v>
      </c>
      <c r="C9" s="25">
        <v>44372</v>
      </c>
      <c r="D9" s="27" t="s">
        <v>89</v>
      </c>
      <c r="E9" s="22">
        <v>0</v>
      </c>
      <c r="F9" s="24" t="s">
        <v>17</v>
      </c>
      <c r="G9" s="64">
        <v>44376</v>
      </c>
      <c r="H9" s="23" t="str">
        <f t="shared" ref="H9" si="12">A9</f>
        <v>1021159253</v>
      </c>
      <c r="I9" s="10">
        <f t="shared" ref="I9" si="13">B9-E9</f>
        <v>12.88</v>
      </c>
      <c r="J9" s="11" t="str">
        <f>IF(D9=0,"",D9)</f>
        <v>25/07/2021</v>
      </c>
      <c r="K9" s="11">
        <f>IF(G9=0,"",G9)</f>
        <v>44376</v>
      </c>
      <c r="L9" s="12">
        <f t="shared" ref="L9" si="14">IF(AND(J9&lt;&gt;"",K9&lt;&gt;""),K9-J9,"")</f>
        <v>-26</v>
      </c>
      <c r="M9" s="13">
        <f t="shared" ref="M9" si="15">IF(AND(L9&lt;&gt;"",I9&lt;&gt;""),L9*I9,"")</f>
        <v>-334.88</v>
      </c>
    </row>
    <row r="10" spans="1:13" s="5" customFormat="1" ht="42" customHeight="1" x14ac:dyDescent="0.2">
      <c r="A10" s="66" t="s">
        <v>87</v>
      </c>
      <c r="B10" s="26">
        <v>259.47000000000003</v>
      </c>
      <c r="C10" s="25">
        <v>44371</v>
      </c>
      <c r="D10" s="27" t="s">
        <v>88</v>
      </c>
      <c r="E10" s="66">
        <v>46.79</v>
      </c>
      <c r="F10" s="32" t="s">
        <v>18</v>
      </c>
      <c r="G10" s="65">
        <v>44372</v>
      </c>
      <c r="H10" s="23" t="str">
        <f t="shared" ref="H10" si="16">A10</f>
        <v>85/PA</v>
      </c>
      <c r="I10" s="10">
        <f t="shared" ref="I10" si="17">B10-E10</f>
        <v>212.68000000000004</v>
      </c>
      <c r="J10" s="11" t="str">
        <f>IF(D10=0,"",D10)</f>
        <v>24/07/2021</v>
      </c>
      <c r="K10" s="11">
        <f>IF(G10=0,"",G10)</f>
        <v>44372</v>
      </c>
      <c r="L10" s="12">
        <f t="shared" ref="L10" si="18">IF(AND(J10&lt;&gt;"",K10&lt;&gt;""),K10-J10,"")</f>
        <v>-29</v>
      </c>
      <c r="M10" s="13">
        <f t="shared" ref="M10" si="19">IF(AND(L10&lt;&gt;"",I10&lt;&gt;""),L10*I10,"")</f>
        <v>-6167.7200000000012</v>
      </c>
    </row>
    <row r="11" spans="1:13" ht="27.6" customHeight="1" x14ac:dyDescent="0.2">
      <c r="A11" s="24" t="s">
        <v>105</v>
      </c>
      <c r="B11" s="26">
        <v>610</v>
      </c>
      <c r="C11" s="25">
        <v>44365</v>
      </c>
      <c r="D11" s="27" t="s">
        <v>106</v>
      </c>
      <c r="E11" s="28">
        <v>110</v>
      </c>
      <c r="F11" s="24" t="s">
        <v>20</v>
      </c>
      <c r="G11" s="9">
        <v>44376</v>
      </c>
      <c r="H11" s="23" t="str">
        <f t="shared" ref="H11" si="20">A11</f>
        <v>91/PA2021</v>
      </c>
      <c r="I11" s="10">
        <f t="shared" ref="I11" si="21">B11-E11</f>
        <v>500</v>
      </c>
      <c r="J11" s="11" t="str">
        <f>IF(D11=0,"",D11)</f>
        <v>26/07/2021</v>
      </c>
      <c r="K11" s="11">
        <f>IF(G11=0,"",G11)</f>
        <v>44376</v>
      </c>
      <c r="L11" s="12">
        <f t="shared" ref="L11" si="22">IF(AND(J11&lt;&gt;"",K11&lt;&gt;""),K11-J11,"")</f>
        <v>-27</v>
      </c>
      <c r="M11" s="13"/>
    </row>
    <row r="12" spans="1:13" ht="27.6" customHeight="1" x14ac:dyDescent="0.2">
      <c r="A12" s="24" t="s">
        <v>23</v>
      </c>
      <c r="B12" s="26">
        <v>958</v>
      </c>
      <c r="C12" s="25">
        <v>44356</v>
      </c>
      <c r="D12" s="27" t="s">
        <v>48</v>
      </c>
      <c r="E12" s="28">
        <v>0</v>
      </c>
      <c r="F12" s="32" t="s">
        <v>72</v>
      </c>
      <c r="G12" s="9">
        <v>44358</v>
      </c>
      <c r="H12" s="23" t="str">
        <f t="shared" ref="H12:H14" si="23">A12</f>
        <v>2/2021</v>
      </c>
      <c r="I12" s="10">
        <f t="shared" ref="I12:I14" si="24">B12-E12</f>
        <v>958</v>
      </c>
      <c r="J12" s="11" t="str">
        <f>IF(D12=0,"",D12)</f>
        <v>10/07/2021</v>
      </c>
      <c r="K12" s="11">
        <f>IF(G12=0,"",G12)</f>
        <v>44358</v>
      </c>
      <c r="L12" s="12">
        <f t="shared" ref="L12:L14" si="25">IF(AND(J12&lt;&gt;"",K12&lt;&gt;""),K12-J12,"")</f>
        <v>-29</v>
      </c>
      <c r="M12" s="13">
        <f t="shared" ref="M12:M14" si="26">IF(AND(L12&lt;&gt;"",I12&lt;&gt;""),L12*I12,"")</f>
        <v>-27782</v>
      </c>
    </row>
    <row r="13" spans="1:13" ht="27.6" customHeight="1" x14ac:dyDescent="0.2">
      <c r="A13" s="24" t="s">
        <v>24</v>
      </c>
      <c r="B13" s="26">
        <v>5091.0600000000004</v>
      </c>
      <c r="C13" s="25">
        <v>44356</v>
      </c>
      <c r="D13" s="27" t="s">
        <v>49</v>
      </c>
      <c r="E13" s="28">
        <v>918.06</v>
      </c>
      <c r="F13" s="34" t="s">
        <v>71</v>
      </c>
      <c r="G13" s="9">
        <v>44361</v>
      </c>
      <c r="H13" s="31" t="str">
        <f t="shared" si="23"/>
        <v>353 /PA</v>
      </c>
      <c r="I13" s="10">
        <f t="shared" si="24"/>
        <v>4173</v>
      </c>
      <c r="J13" s="11" t="str">
        <f t="shared" ref="J13:J14" si="27">IF(D13=0,"",D13)</f>
        <v>11/07/2021</v>
      </c>
      <c r="K13" s="11">
        <f t="shared" ref="K13:K14" si="28">IF(G13=0,"",G13)</f>
        <v>44361</v>
      </c>
      <c r="L13" s="12">
        <f t="shared" si="25"/>
        <v>-27</v>
      </c>
      <c r="M13" s="13">
        <f t="shared" si="26"/>
        <v>-112671</v>
      </c>
    </row>
    <row r="14" spans="1:13" ht="27.6" customHeight="1" x14ac:dyDescent="0.2">
      <c r="A14" s="24" t="s">
        <v>25</v>
      </c>
      <c r="B14" s="26">
        <v>799.1</v>
      </c>
      <c r="C14" s="25">
        <v>44351</v>
      </c>
      <c r="D14" s="27" t="s">
        <v>50</v>
      </c>
      <c r="E14" s="28">
        <v>144.1</v>
      </c>
      <c r="F14" s="34" t="s">
        <v>19</v>
      </c>
      <c r="G14" s="9">
        <v>44358</v>
      </c>
      <c r="H14" s="23" t="str">
        <f t="shared" si="23"/>
        <v>20214E17638</v>
      </c>
      <c r="I14" s="10">
        <f t="shared" si="24"/>
        <v>655</v>
      </c>
      <c r="J14" s="11" t="str">
        <f t="shared" si="27"/>
        <v>09/07/2021</v>
      </c>
      <c r="K14" s="11">
        <f t="shared" si="28"/>
        <v>44358</v>
      </c>
      <c r="L14" s="12">
        <f t="shared" si="25"/>
        <v>-28</v>
      </c>
      <c r="M14" s="13">
        <f t="shared" si="26"/>
        <v>-18340</v>
      </c>
    </row>
    <row r="15" spans="1:13" ht="27.6" customHeight="1" x14ac:dyDescent="0.2">
      <c r="A15" s="24" t="s">
        <v>26</v>
      </c>
      <c r="B15" s="26">
        <v>17.82</v>
      </c>
      <c r="C15" s="25">
        <v>44350</v>
      </c>
      <c r="D15" s="27" t="s">
        <v>51</v>
      </c>
      <c r="E15" s="28">
        <v>0</v>
      </c>
      <c r="F15" s="32" t="s">
        <v>17</v>
      </c>
      <c r="G15" s="9">
        <v>44368</v>
      </c>
      <c r="H15" s="23" t="str">
        <f t="shared" ref="H15" si="29">A15</f>
        <v>1021136070</v>
      </c>
      <c r="I15" s="10">
        <f t="shared" ref="I15" si="30">B15-E15</f>
        <v>17.82</v>
      </c>
      <c r="J15" s="11" t="str">
        <f t="shared" ref="J15" si="31">IF(D15=0,"",D15)</f>
        <v>03/07/2021</v>
      </c>
      <c r="K15" s="11">
        <f t="shared" ref="K15" si="32">IF(G15=0,"",G15)</f>
        <v>44368</v>
      </c>
      <c r="L15" s="12">
        <f t="shared" ref="L15" si="33">IF(AND(J15&lt;&gt;"",K15&lt;&gt;""),K15-J15,"")</f>
        <v>-12</v>
      </c>
      <c r="M15" s="13">
        <f t="shared" ref="M15" si="34">IF(AND(L15&lt;&gt;"",I15&lt;&gt;""),L15*I15,"")</f>
        <v>-213.84</v>
      </c>
    </row>
    <row r="16" spans="1:13" ht="27.6" customHeight="1" x14ac:dyDescent="0.2">
      <c r="A16" s="24" t="s">
        <v>27</v>
      </c>
      <c r="B16" s="26">
        <v>183</v>
      </c>
      <c r="C16" s="25">
        <v>44349</v>
      </c>
      <c r="D16" s="27" t="s">
        <v>52</v>
      </c>
      <c r="E16" s="29">
        <v>33</v>
      </c>
      <c r="F16" s="34" t="s">
        <v>73</v>
      </c>
      <c r="G16" s="30">
        <v>44356</v>
      </c>
      <c r="H16" s="23" t="str">
        <f t="shared" ref="H16:H31" si="35">A16</f>
        <v>FATTPA 1_21</v>
      </c>
      <c r="I16" s="10">
        <f t="shared" ref="I16:I31" si="36">B16-E16</f>
        <v>150</v>
      </c>
      <c r="J16" s="11" t="str">
        <f t="shared" ref="J16:J31" si="37">IF(D16=0,"",D16)</f>
        <v>02/07/2021</v>
      </c>
      <c r="K16" s="11">
        <f t="shared" ref="K16:K31" si="38">IF(G16=0,"",G16)</f>
        <v>44356</v>
      </c>
      <c r="L16" s="12">
        <f t="shared" ref="L16:L31" si="39">IF(AND(J16&lt;&gt;"",K16&lt;&gt;""),K16-J16,"")</f>
        <v>-23</v>
      </c>
      <c r="M16" s="13">
        <f t="shared" ref="M16:M31" si="40">IF(AND(L16&lt;&gt;"",I16&lt;&gt;""),L16*I16,"")</f>
        <v>-3450</v>
      </c>
    </row>
    <row r="17" spans="1:13" ht="27.6" customHeight="1" x14ac:dyDescent="0.2">
      <c r="A17" s="24" t="s">
        <v>28</v>
      </c>
      <c r="B17" s="26">
        <v>2074</v>
      </c>
      <c r="C17" s="25">
        <v>44347</v>
      </c>
      <c r="D17" s="27" t="s">
        <v>53</v>
      </c>
      <c r="E17" s="29">
        <v>374</v>
      </c>
      <c r="F17" s="32" t="s">
        <v>74</v>
      </c>
      <c r="G17" s="30">
        <v>44356</v>
      </c>
      <c r="H17" s="23" t="str">
        <f t="shared" si="35"/>
        <v>377 PA</v>
      </c>
      <c r="I17" s="10">
        <f t="shared" si="36"/>
        <v>1700</v>
      </c>
      <c r="J17" s="11" t="str">
        <f t="shared" si="37"/>
        <v>30/06/2021</v>
      </c>
      <c r="K17" s="11">
        <f t="shared" si="38"/>
        <v>44356</v>
      </c>
      <c r="L17" s="12">
        <f t="shared" si="39"/>
        <v>-21</v>
      </c>
      <c r="M17" s="13">
        <f t="shared" si="40"/>
        <v>-35700</v>
      </c>
    </row>
    <row r="18" spans="1:13" ht="27.6" customHeight="1" x14ac:dyDescent="0.2">
      <c r="A18" s="24" t="s">
        <v>29</v>
      </c>
      <c r="B18" s="26">
        <v>773.33</v>
      </c>
      <c r="C18" s="25">
        <v>44347</v>
      </c>
      <c r="D18" s="27" t="s">
        <v>54</v>
      </c>
      <c r="E18" s="29">
        <v>139.44999999999999</v>
      </c>
      <c r="F18" s="34" t="s">
        <v>75</v>
      </c>
      <c r="G18" s="30">
        <v>44356</v>
      </c>
      <c r="H18" s="23" t="str">
        <f t="shared" si="35"/>
        <v>FT  002288</v>
      </c>
      <c r="I18" s="10">
        <f t="shared" si="36"/>
        <v>633.88000000000011</v>
      </c>
      <c r="J18" s="11" t="str">
        <f t="shared" si="37"/>
        <v>01/07/2021</v>
      </c>
      <c r="K18" s="11">
        <f t="shared" si="38"/>
        <v>44356</v>
      </c>
      <c r="L18" s="12">
        <f t="shared" si="39"/>
        <v>-22</v>
      </c>
      <c r="M18" s="13">
        <f t="shared" si="40"/>
        <v>-13945.360000000002</v>
      </c>
    </row>
    <row r="19" spans="1:13" ht="27.6" customHeight="1" x14ac:dyDescent="0.2">
      <c r="A19" s="24" t="s">
        <v>30</v>
      </c>
      <c r="B19" s="26">
        <v>207.4</v>
      </c>
      <c r="C19" s="25">
        <v>44344</v>
      </c>
      <c r="D19" s="27" t="s">
        <v>55</v>
      </c>
      <c r="E19" s="29">
        <v>37.4</v>
      </c>
      <c r="F19" s="32" t="s">
        <v>76</v>
      </c>
      <c r="G19" s="30">
        <v>44356</v>
      </c>
      <c r="H19" s="23" t="str">
        <f t="shared" si="35"/>
        <v>361/F</v>
      </c>
      <c r="I19" s="10">
        <f t="shared" si="36"/>
        <v>170</v>
      </c>
      <c r="J19" s="11" t="str">
        <f t="shared" si="37"/>
        <v>04/07/2021</v>
      </c>
      <c r="K19" s="11">
        <f t="shared" si="38"/>
        <v>44356</v>
      </c>
      <c r="L19" s="12">
        <f t="shared" si="39"/>
        <v>-25</v>
      </c>
      <c r="M19" s="13">
        <f t="shared" si="40"/>
        <v>-4250</v>
      </c>
    </row>
    <row r="20" spans="1:13" ht="27.6" customHeight="1" x14ac:dyDescent="0.2">
      <c r="A20" s="24" t="s">
        <v>31</v>
      </c>
      <c r="B20" s="26">
        <v>140.30000000000001</v>
      </c>
      <c r="C20" s="25">
        <v>44341</v>
      </c>
      <c r="D20" s="27" t="s">
        <v>56</v>
      </c>
      <c r="E20" s="29">
        <v>35.64</v>
      </c>
      <c r="F20" s="34" t="s">
        <v>77</v>
      </c>
      <c r="G20" s="30">
        <v>44348</v>
      </c>
      <c r="H20" s="23" t="str">
        <f t="shared" si="35"/>
        <v>207</v>
      </c>
      <c r="I20" s="10">
        <f t="shared" si="36"/>
        <v>104.66000000000001</v>
      </c>
      <c r="J20" s="11" t="str">
        <f t="shared" si="37"/>
        <v>25/06/2021</v>
      </c>
      <c r="K20" s="11">
        <f t="shared" si="38"/>
        <v>44348</v>
      </c>
      <c r="L20" s="12">
        <f t="shared" si="39"/>
        <v>-24</v>
      </c>
      <c r="M20" s="13">
        <f t="shared" si="40"/>
        <v>-2511.84</v>
      </c>
    </row>
    <row r="21" spans="1:13" ht="27.6" customHeight="1" x14ac:dyDescent="0.2">
      <c r="A21" s="24" t="s">
        <v>32</v>
      </c>
      <c r="B21" s="26">
        <v>57.34</v>
      </c>
      <c r="C21" s="25">
        <v>44337</v>
      </c>
      <c r="D21" s="27" t="s">
        <v>57</v>
      </c>
      <c r="E21" s="29">
        <v>10.34</v>
      </c>
      <c r="F21" s="32" t="s">
        <v>21</v>
      </c>
      <c r="G21" s="35">
        <v>44343</v>
      </c>
      <c r="H21" s="23" t="str">
        <f t="shared" si="35"/>
        <v>211155/E</v>
      </c>
      <c r="I21" s="10">
        <f t="shared" si="36"/>
        <v>47</v>
      </c>
      <c r="J21" s="11" t="str">
        <f t="shared" si="37"/>
        <v>20/06/2021</v>
      </c>
      <c r="K21" s="11">
        <f t="shared" si="38"/>
        <v>44343</v>
      </c>
      <c r="L21" s="12">
        <f t="shared" si="39"/>
        <v>-24</v>
      </c>
      <c r="M21" s="13">
        <f t="shared" si="40"/>
        <v>-1128</v>
      </c>
    </row>
    <row r="22" spans="1:13" ht="27.6" customHeight="1" x14ac:dyDescent="0.2">
      <c r="A22" s="24" t="s">
        <v>33</v>
      </c>
      <c r="B22" s="26">
        <v>321.08999999999997</v>
      </c>
      <c r="C22" s="25">
        <v>44337</v>
      </c>
      <c r="D22" s="27" t="s">
        <v>58</v>
      </c>
      <c r="E22" s="29">
        <v>57.9</v>
      </c>
      <c r="F22" s="32" t="s">
        <v>78</v>
      </c>
      <c r="G22" s="35">
        <v>44348</v>
      </c>
      <c r="H22" s="23" t="str">
        <f t="shared" si="35"/>
        <v>859</v>
      </c>
      <c r="I22" s="10">
        <f t="shared" si="36"/>
        <v>263.19</v>
      </c>
      <c r="J22" s="11" t="str">
        <f t="shared" si="37"/>
        <v>27/06/2021</v>
      </c>
      <c r="K22" s="11">
        <f t="shared" si="38"/>
        <v>44348</v>
      </c>
      <c r="L22" s="12">
        <f t="shared" si="39"/>
        <v>-26</v>
      </c>
      <c r="M22" s="13">
        <f t="shared" si="40"/>
        <v>-6842.94</v>
      </c>
    </row>
    <row r="23" spans="1:13" ht="27.6" customHeight="1" x14ac:dyDescent="0.2">
      <c r="A23" s="24" t="s">
        <v>34</v>
      </c>
      <c r="B23" s="26">
        <v>300</v>
      </c>
      <c r="C23" s="25">
        <v>44336</v>
      </c>
      <c r="D23" s="27" t="s">
        <v>57</v>
      </c>
      <c r="E23" s="29">
        <v>0</v>
      </c>
      <c r="F23" s="32" t="s">
        <v>79</v>
      </c>
      <c r="G23" s="35">
        <v>44342</v>
      </c>
      <c r="H23" s="23" t="str">
        <f t="shared" si="35"/>
        <v>1/001</v>
      </c>
      <c r="I23" s="10">
        <f t="shared" si="36"/>
        <v>300</v>
      </c>
      <c r="J23" s="11" t="str">
        <f t="shared" si="37"/>
        <v>20/06/2021</v>
      </c>
      <c r="K23" s="11">
        <f t="shared" si="38"/>
        <v>44342</v>
      </c>
      <c r="L23" s="12">
        <f t="shared" si="39"/>
        <v>-25</v>
      </c>
      <c r="M23" s="13">
        <f t="shared" si="40"/>
        <v>-7500</v>
      </c>
    </row>
    <row r="24" spans="1:13" ht="27.6" customHeight="1" x14ac:dyDescent="0.2">
      <c r="A24" s="24" t="s">
        <v>35</v>
      </c>
      <c r="B24" s="26">
        <v>8099.95</v>
      </c>
      <c r="C24" s="25">
        <v>44335</v>
      </c>
      <c r="D24" s="27" t="s">
        <v>59</v>
      </c>
      <c r="E24" s="29">
        <v>1460.65</v>
      </c>
      <c r="F24" s="32" t="s">
        <v>74</v>
      </c>
      <c r="G24" s="30">
        <v>44336</v>
      </c>
      <c r="H24" s="23" t="str">
        <f t="shared" si="35"/>
        <v>341 PA</v>
      </c>
      <c r="I24" s="10">
        <f t="shared" si="36"/>
        <v>6639.2999999999993</v>
      </c>
      <c r="J24" s="11" t="str">
        <f t="shared" si="37"/>
        <v>19/06/2021</v>
      </c>
      <c r="K24" s="11">
        <f t="shared" si="38"/>
        <v>44336</v>
      </c>
      <c r="L24" s="12">
        <f t="shared" si="39"/>
        <v>-30</v>
      </c>
      <c r="M24" s="13">
        <f t="shared" si="40"/>
        <v>-199178.99999999997</v>
      </c>
    </row>
    <row r="25" spans="1:13" ht="27.6" customHeight="1" x14ac:dyDescent="0.2">
      <c r="A25" s="24" t="s">
        <v>36</v>
      </c>
      <c r="B25" s="26">
        <v>146.4</v>
      </c>
      <c r="C25" s="25">
        <v>44329</v>
      </c>
      <c r="D25" s="27" t="s">
        <v>60</v>
      </c>
      <c r="E25" s="29">
        <v>26.4</v>
      </c>
      <c r="F25" s="32" t="s">
        <v>80</v>
      </c>
      <c r="G25" s="30">
        <v>44336</v>
      </c>
      <c r="H25" s="23" t="str">
        <f t="shared" si="35"/>
        <v>FPA 1/21</v>
      </c>
      <c r="I25" s="10">
        <f t="shared" si="36"/>
        <v>120</v>
      </c>
      <c r="J25" s="11" t="str">
        <f t="shared" si="37"/>
        <v>13/06/2021</v>
      </c>
      <c r="K25" s="11">
        <f t="shared" si="38"/>
        <v>44336</v>
      </c>
      <c r="L25" s="12">
        <f t="shared" si="39"/>
        <v>-24</v>
      </c>
      <c r="M25" s="13">
        <f t="shared" si="40"/>
        <v>-2880</v>
      </c>
    </row>
    <row r="26" spans="1:13" ht="27.6" customHeight="1" x14ac:dyDescent="0.2">
      <c r="A26" s="24" t="s">
        <v>37</v>
      </c>
      <c r="B26" s="26">
        <v>986</v>
      </c>
      <c r="C26" s="25">
        <v>44328</v>
      </c>
      <c r="D26" s="27" t="s">
        <v>59</v>
      </c>
      <c r="E26" s="50">
        <v>177.8</v>
      </c>
      <c r="F26" s="34" t="s">
        <v>81</v>
      </c>
      <c r="G26" s="33">
        <v>44342</v>
      </c>
      <c r="H26" s="23" t="str">
        <f t="shared" si="35"/>
        <v>232/04</v>
      </c>
      <c r="I26" s="10">
        <f t="shared" si="36"/>
        <v>808.2</v>
      </c>
      <c r="J26" s="11" t="str">
        <f t="shared" si="37"/>
        <v>19/06/2021</v>
      </c>
      <c r="K26" s="11">
        <f t="shared" si="38"/>
        <v>44342</v>
      </c>
      <c r="L26" s="12">
        <f t="shared" si="39"/>
        <v>-24</v>
      </c>
      <c r="M26" s="13">
        <f t="shared" si="40"/>
        <v>-19396.800000000003</v>
      </c>
    </row>
    <row r="27" spans="1:13" ht="27.6" customHeight="1" x14ac:dyDescent="0.2">
      <c r="A27" s="24" t="s">
        <v>38</v>
      </c>
      <c r="B27" s="26">
        <v>8300</v>
      </c>
      <c r="C27" s="25">
        <v>44327</v>
      </c>
      <c r="D27" s="27" t="s">
        <v>61</v>
      </c>
      <c r="E27" s="50">
        <v>243.9</v>
      </c>
      <c r="F27" s="34" t="s">
        <v>82</v>
      </c>
      <c r="G27" s="33">
        <v>44336</v>
      </c>
      <c r="H27" s="23" t="str">
        <f t="shared" si="35"/>
        <v>0/1593</v>
      </c>
      <c r="I27" s="10">
        <f t="shared" si="36"/>
        <v>8056.1</v>
      </c>
      <c r="J27" s="11" t="str">
        <f t="shared" si="37"/>
        <v>12/06/2021</v>
      </c>
      <c r="K27" s="11">
        <f t="shared" si="38"/>
        <v>44336</v>
      </c>
      <c r="L27" s="12">
        <f t="shared" si="39"/>
        <v>-23</v>
      </c>
      <c r="M27" s="13">
        <f t="shared" si="40"/>
        <v>-185290.30000000002</v>
      </c>
    </row>
    <row r="28" spans="1:13" ht="27.6" customHeight="1" x14ac:dyDescent="0.2">
      <c r="A28" s="24" t="s">
        <v>39</v>
      </c>
      <c r="B28" s="26">
        <v>3538</v>
      </c>
      <c r="C28" s="25">
        <v>44316</v>
      </c>
      <c r="D28" s="27" t="s">
        <v>62</v>
      </c>
      <c r="E28" s="29">
        <v>638</v>
      </c>
      <c r="F28" s="32" t="s">
        <v>22</v>
      </c>
      <c r="G28" s="30">
        <v>44319</v>
      </c>
      <c r="H28" s="23" t="str">
        <f t="shared" si="35"/>
        <v>147</v>
      </c>
      <c r="I28" s="10">
        <f t="shared" si="36"/>
        <v>2900</v>
      </c>
      <c r="J28" s="11" t="str">
        <f t="shared" si="37"/>
        <v>30/05/2021</v>
      </c>
      <c r="K28" s="11">
        <f t="shared" si="38"/>
        <v>44319</v>
      </c>
      <c r="L28" s="12">
        <f t="shared" si="39"/>
        <v>-27</v>
      </c>
      <c r="M28" s="13">
        <f t="shared" si="40"/>
        <v>-78300</v>
      </c>
    </row>
    <row r="29" spans="1:13" ht="27.6" customHeight="1" x14ac:dyDescent="0.2">
      <c r="A29" s="24" t="s">
        <v>40</v>
      </c>
      <c r="B29" s="26">
        <v>1098</v>
      </c>
      <c r="C29" s="25">
        <v>44312</v>
      </c>
      <c r="D29" s="27" t="s">
        <v>63</v>
      </c>
      <c r="E29" s="29">
        <v>180</v>
      </c>
      <c r="F29" s="32" t="s">
        <v>84</v>
      </c>
      <c r="G29" s="30">
        <v>44313</v>
      </c>
      <c r="H29" s="23" t="str">
        <f t="shared" si="35"/>
        <v>22/PA</v>
      </c>
      <c r="I29" s="10">
        <f t="shared" si="36"/>
        <v>918</v>
      </c>
      <c r="J29" s="11" t="str">
        <f t="shared" si="37"/>
        <v>26/05/2021</v>
      </c>
      <c r="K29" s="11">
        <f t="shared" si="38"/>
        <v>44313</v>
      </c>
      <c r="L29" s="12">
        <f t="shared" si="39"/>
        <v>-29</v>
      </c>
      <c r="M29" s="13">
        <f t="shared" si="40"/>
        <v>-26622</v>
      </c>
    </row>
    <row r="30" spans="1:13" ht="27.6" customHeight="1" x14ac:dyDescent="0.2">
      <c r="A30" s="24" t="s">
        <v>41</v>
      </c>
      <c r="B30" s="26">
        <v>54.35</v>
      </c>
      <c r="C30" s="25">
        <v>44309</v>
      </c>
      <c r="D30" s="27" t="s">
        <v>64</v>
      </c>
      <c r="E30" s="29">
        <v>0</v>
      </c>
      <c r="F30" s="32" t="s">
        <v>17</v>
      </c>
      <c r="G30" s="30">
        <v>44313</v>
      </c>
      <c r="H30" s="23" t="str">
        <f t="shared" si="35"/>
        <v>1021097411</v>
      </c>
      <c r="I30" s="10">
        <f t="shared" si="36"/>
        <v>54.35</v>
      </c>
      <c r="J30" s="11" t="str">
        <f t="shared" si="37"/>
        <v>23/05/2021</v>
      </c>
      <c r="K30" s="11">
        <f t="shared" si="38"/>
        <v>44313</v>
      </c>
      <c r="L30" s="12">
        <f t="shared" si="39"/>
        <v>-26</v>
      </c>
      <c r="M30" s="13">
        <f t="shared" si="40"/>
        <v>-1413.1000000000001</v>
      </c>
    </row>
    <row r="31" spans="1:13" ht="27.6" customHeight="1" x14ac:dyDescent="0.2">
      <c r="A31" s="24" t="s">
        <v>42</v>
      </c>
      <c r="B31" s="26">
        <v>28.9</v>
      </c>
      <c r="C31" s="25">
        <v>44308</v>
      </c>
      <c r="D31" s="27" t="s">
        <v>64</v>
      </c>
      <c r="E31" s="50">
        <v>6.24</v>
      </c>
      <c r="F31" s="34" t="s">
        <v>85</v>
      </c>
      <c r="G31" s="33">
        <v>44313</v>
      </c>
      <c r="H31" s="23" t="str">
        <f t="shared" si="35"/>
        <v>V3-10500</v>
      </c>
      <c r="I31" s="10">
        <f t="shared" si="36"/>
        <v>22.659999999999997</v>
      </c>
      <c r="J31" s="11" t="str">
        <f t="shared" si="37"/>
        <v>23/05/2021</v>
      </c>
      <c r="K31" s="11">
        <f t="shared" si="38"/>
        <v>44313</v>
      </c>
      <c r="L31" s="12">
        <f t="shared" si="39"/>
        <v>-26</v>
      </c>
      <c r="M31" s="13">
        <f t="shared" si="40"/>
        <v>-589.15999999999985</v>
      </c>
    </row>
    <row r="32" spans="1:13" ht="27.6" customHeight="1" x14ac:dyDescent="0.2">
      <c r="A32" s="24" t="s">
        <v>43</v>
      </c>
      <c r="B32" s="26">
        <v>782.08</v>
      </c>
      <c r="C32" s="25">
        <v>44302</v>
      </c>
      <c r="D32" s="27" t="s">
        <v>65</v>
      </c>
      <c r="E32" s="50">
        <v>140</v>
      </c>
      <c r="F32" s="34" t="s">
        <v>85</v>
      </c>
      <c r="G32" s="33">
        <v>44313</v>
      </c>
      <c r="H32" s="23" t="str">
        <f t="shared" ref="H32:H33" si="41">A32</f>
        <v>V3-9813</v>
      </c>
      <c r="I32" s="10">
        <f t="shared" ref="I32:I33" si="42">B32-E32</f>
        <v>642.08000000000004</v>
      </c>
      <c r="J32" s="11" t="str">
        <f t="shared" ref="J32:J33" si="43">IF(D32=0,"",D32)</f>
        <v>19/05/2021</v>
      </c>
      <c r="K32" s="11">
        <f t="shared" ref="K32:K33" si="44">IF(G32=0,"",G32)</f>
        <v>44313</v>
      </c>
      <c r="L32" s="12">
        <f t="shared" ref="L32:L33" si="45">IF(AND(J32&lt;&gt;"",K32&lt;&gt;""),K32-J32,"")</f>
        <v>-22</v>
      </c>
      <c r="M32" s="13">
        <f t="shared" ref="M32:M33" si="46">IF(AND(L32&lt;&gt;"",I32&lt;&gt;""),L32*I32,"")</f>
        <v>-14125.76</v>
      </c>
    </row>
    <row r="33" spans="1:13" ht="27.6" customHeight="1" x14ac:dyDescent="0.2">
      <c r="A33" s="51" t="s">
        <v>86</v>
      </c>
      <c r="B33" s="26">
        <v>13545.96</v>
      </c>
      <c r="C33" s="25">
        <v>44301</v>
      </c>
      <c r="D33" s="27" t="s">
        <v>66</v>
      </c>
      <c r="E33" s="29">
        <v>1783.54</v>
      </c>
      <c r="F33" s="32" t="s">
        <v>83</v>
      </c>
      <c r="G33" s="30">
        <v>44336</v>
      </c>
      <c r="H33" s="23" t="str">
        <f t="shared" si="41"/>
        <v>21VF+02043  E 21 VF+02258</v>
      </c>
      <c r="I33" s="10">
        <f t="shared" si="42"/>
        <v>11762.419999999998</v>
      </c>
      <c r="J33" s="11" t="str">
        <f t="shared" si="43"/>
        <v>15/05/2021</v>
      </c>
      <c r="K33" s="11">
        <f t="shared" si="44"/>
        <v>44336</v>
      </c>
      <c r="L33" s="12">
        <f t="shared" si="45"/>
        <v>5</v>
      </c>
      <c r="M33" s="13">
        <f t="shared" si="46"/>
        <v>58812.099999999991</v>
      </c>
    </row>
    <row r="34" spans="1:13" ht="27.6" customHeight="1" x14ac:dyDescent="0.2">
      <c r="A34" s="24" t="s">
        <v>44</v>
      </c>
      <c r="B34" s="26">
        <v>78.2</v>
      </c>
      <c r="C34" s="25">
        <v>44293</v>
      </c>
      <c r="D34" s="27" t="s">
        <v>67</v>
      </c>
      <c r="E34" s="50">
        <v>0</v>
      </c>
      <c r="F34" s="34" t="s">
        <v>82</v>
      </c>
      <c r="G34" s="33">
        <v>44305</v>
      </c>
      <c r="H34" s="23" t="str">
        <f t="shared" ref="H34:H37" si="47">A34</f>
        <v>0/1147</v>
      </c>
      <c r="I34" s="10">
        <f t="shared" ref="I34:I37" si="48">B34-E34</f>
        <v>78.2</v>
      </c>
      <c r="J34" s="11" t="str">
        <f t="shared" ref="J34:J37" si="49">IF(D34=0,"",D34)</f>
        <v>09/05/2021</v>
      </c>
      <c r="K34" s="11">
        <f t="shared" ref="K34:K37" si="50">IF(G34=0,"",G34)</f>
        <v>44305</v>
      </c>
      <c r="L34" s="12">
        <f t="shared" ref="L34:L37" si="51">IF(AND(J34&lt;&gt;"",K34&lt;&gt;""),K34-J34,"")</f>
        <v>-20</v>
      </c>
      <c r="M34" s="13">
        <f t="shared" ref="M34:M37" si="52">IF(AND(L34&lt;&gt;"",I34&lt;&gt;""),L34*I34,"")</f>
        <v>-1564</v>
      </c>
    </row>
    <row r="35" spans="1:13" ht="27.6" customHeight="1" x14ac:dyDescent="0.2">
      <c r="A35" s="24" t="s">
        <v>45</v>
      </c>
      <c r="B35" s="26">
        <v>40.25</v>
      </c>
      <c r="C35" s="25">
        <v>44286</v>
      </c>
      <c r="D35" s="27" t="s">
        <v>68</v>
      </c>
      <c r="E35" s="29">
        <v>0</v>
      </c>
      <c r="F35" s="32" t="s">
        <v>17</v>
      </c>
      <c r="G35" s="33">
        <v>44298</v>
      </c>
      <c r="H35" s="23" t="str">
        <f t="shared" si="47"/>
        <v>1021079467</v>
      </c>
      <c r="I35" s="10">
        <f t="shared" si="48"/>
        <v>40.25</v>
      </c>
      <c r="J35" s="11" t="str">
        <f t="shared" si="49"/>
        <v>01/05/2021</v>
      </c>
      <c r="K35" s="11">
        <f t="shared" si="50"/>
        <v>44298</v>
      </c>
      <c r="L35" s="12">
        <f t="shared" si="51"/>
        <v>-19</v>
      </c>
      <c r="M35" s="13">
        <f t="shared" si="52"/>
        <v>-764.75</v>
      </c>
    </row>
    <row r="36" spans="1:13" ht="27.6" customHeight="1" x14ac:dyDescent="0.2">
      <c r="A36" s="24" t="s">
        <v>46</v>
      </c>
      <c r="B36" s="26">
        <v>2260.0300000000002</v>
      </c>
      <c r="C36" s="25">
        <v>44286</v>
      </c>
      <c r="D36" s="27" t="s">
        <v>69</v>
      </c>
      <c r="E36" s="29">
        <v>407.55</v>
      </c>
      <c r="F36" s="32" t="s">
        <v>18</v>
      </c>
      <c r="G36" s="30">
        <v>44298</v>
      </c>
      <c r="H36" s="23" t="str">
        <f t="shared" si="47"/>
        <v>39/PA</v>
      </c>
      <c r="I36" s="10">
        <f t="shared" si="48"/>
        <v>1852.4800000000002</v>
      </c>
      <c r="J36" s="11" t="str">
        <f t="shared" si="49"/>
        <v>06/05/2021</v>
      </c>
      <c r="K36" s="11">
        <f t="shared" si="50"/>
        <v>44298</v>
      </c>
      <c r="L36" s="12">
        <f t="shared" si="51"/>
        <v>-24</v>
      </c>
      <c r="M36" s="13">
        <f t="shared" si="52"/>
        <v>-44459.520000000004</v>
      </c>
    </row>
    <row r="37" spans="1:13" ht="27.6" customHeight="1" x14ac:dyDescent="0.2">
      <c r="A37" s="59" t="s">
        <v>47</v>
      </c>
      <c r="B37" s="60">
        <v>375.39</v>
      </c>
      <c r="C37" s="61">
        <v>44284</v>
      </c>
      <c r="D37" s="62" t="s">
        <v>70</v>
      </c>
      <c r="E37" s="29">
        <v>67.69</v>
      </c>
      <c r="F37" s="63" t="s">
        <v>20</v>
      </c>
      <c r="G37" s="35">
        <v>44298</v>
      </c>
      <c r="H37" s="23" t="str">
        <f t="shared" si="47"/>
        <v>42/PA2021</v>
      </c>
      <c r="I37" s="10">
        <f t="shared" si="48"/>
        <v>307.7</v>
      </c>
      <c r="J37" s="11" t="str">
        <f t="shared" si="49"/>
        <v>28/04/2021</v>
      </c>
      <c r="K37" s="11">
        <f t="shared" si="50"/>
        <v>44298</v>
      </c>
      <c r="L37" s="12">
        <f t="shared" si="51"/>
        <v>-16</v>
      </c>
      <c r="M37" s="13">
        <f t="shared" si="52"/>
        <v>-4923.2</v>
      </c>
    </row>
    <row r="38" spans="1:13" ht="27.6" customHeight="1" x14ac:dyDescent="0.2">
      <c r="A38" s="14"/>
      <c r="B38" s="7"/>
      <c r="C38" s="15"/>
      <c r="D38" s="15"/>
      <c r="E38" s="16"/>
      <c r="F38" s="14"/>
      <c r="G38" s="14"/>
      <c r="H38" s="17" t="s">
        <v>13</v>
      </c>
      <c r="I38" s="18">
        <f>SUM(I11:I37)</f>
        <v>43874.29</v>
      </c>
      <c r="J38" s="17"/>
      <c r="K38" s="17"/>
      <c r="L38" s="17"/>
      <c r="M38" s="19">
        <f>SUM(M11:M37)</f>
        <v>-755030.47</v>
      </c>
    </row>
    <row r="39" spans="1:13" ht="18.75" x14ac:dyDescent="0.2">
      <c r="A39" s="6"/>
      <c r="B39" s="7"/>
      <c r="C39" s="8"/>
      <c r="D39" s="8"/>
      <c r="E39" s="20"/>
      <c r="F39" s="6"/>
      <c r="G39" s="6"/>
      <c r="H39" s="53" t="s">
        <v>14</v>
      </c>
      <c r="I39" s="53"/>
      <c r="J39" s="53"/>
      <c r="K39" s="21">
        <f>IF(AND(M38&lt;&gt;"",I38&lt;&gt;0),M38/I38,"")</f>
        <v>-17.208950161928545</v>
      </c>
    </row>
    <row r="40" spans="1:13" x14ac:dyDescent="0.25">
      <c r="B40" s="38"/>
    </row>
    <row r="41" spans="1:13" ht="20.100000000000001" customHeight="1" x14ac:dyDescent="0.25">
      <c r="A41" s="39"/>
      <c r="B41" s="57"/>
      <c r="C41" s="57"/>
      <c r="D41" s="57"/>
      <c r="E41" s="40"/>
      <c r="F41" s="39"/>
      <c r="G41" s="39"/>
    </row>
    <row r="42" spans="1:13" ht="20.100000000000001" customHeight="1" x14ac:dyDescent="0.25">
      <c r="A42" s="39"/>
      <c r="B42" s="57"/>
      <c r="C42" s="57"/>
      <c r="D42" s="57"/>
      <c r="E42" s="40"/>
      <c r="F42" s="39"/>
      <c r="G42" s="39"/>
    </row>
    <row r="43" spans="1:13" ht="20.100000000000001" customHeight="1" x14ac:dyDescent="0.25">
      <c r="A43" s="39"/>
      <c r="B43" s="57"/>
      <c r="C43" s="57"/>
      <c r="D43" s="57"/>
      <c r="E43" s="40"/>
      <c r="F43" s="39"/>
      <c r="G43" s="39"/>
    </row>
    <row r="44" spans="1:13" ht="20.100000000000001" customHeight="1" x14ac:dyDescent="0.25">
      <c r="A44" s="41"/>
      <c r="B44" s="57"/>
      <c r="C44" s="57"/>
      <c r="D44" s="57"/>
      <c r="E44" s="57"/>
      <c r="F44" s="42"/>
      <c r="G44" s="39"/>
    </row>
    <row r="45" spans="1:13" ht="20.100000000000001" customHeight="1" x14ac:dyDescent="0.2">
      <c r="A45" s="58"/>
      <c r="B45" s="58"/>
      <c r="C45" s="58"/>
      <c r="D45" s="58"/>
      <c r="E45" s="58"/>
      <c r="F45" s="58"/>
      <c r="G45" s="39"/>
    </row>
    <row r="46" spans="1:13" x14ac:dyDescent="0.2">
      <c r="A46" s="43"/>
      <c r="B46" s="43"/>
      <c r="C46" s="43"/>
      <c r="D46" s="43"/>
      <c r="E46" s="43"/>
      <c r="F46" s="43"/>
      <c r="G46" s="39"/>
    </row>
    <row r="47" spans="1:13" x14ac:dyDescent="0.2">
      <c r="A47" s="44"/>
      <c r="B47" s="45"/>
      <c r="C47" s="46"/>
      <c r="D47" s="47"/>
      <c r="E47" s="48"/>
      <c r="F47" s="46"/>
      <c r="G47" s="39"/>
    </row>
    <row r="48" spans="1:13" x14ac:dyDescent="0.2">
      <c r="A48" s="44"/>
      <c r="B48" s="45"/>
      <c r="C48" s="46"/>
      <c r="D48" s="47"/>
      <c r="E48" s="44"/>
      <c r="F48" s="46"/>
      <c r="G48" s="39"/>
    </row>
    <row r="49" spans="1:7" x14ac:dyDescent="0.25">
      <c r="A49" s="49"/>
      <c r="B49" s="49"/>
      <c r="C49" s="42"/>
      <c r="D49" s="42"/>
      <c r="E49" s="42"/>
      <c r="F49" s="42"/>
      <c r="G49" s="39"/>
    </row>
    <row r="50" spans="1:7" x14ac:dyDescent="0.25">
      <c r="A50" s="49"/>
      <c r="B50" s="42"/>
      <c r="C50" s="42"/>
      <c r="D50" s="42"/>
      <c r="E50" s="42"/>
      <c r="F50" s="42"/>
      <c r="G50" s="39"/>
    </row>
    <row r="51" spans="1:7" x14ac:dyDescent="0.25">
      <c r="A51" s="36"/>
      <c r="B51"/>
      <c r="C51"/>
      <c r="D51"/>
      <c r="E51"/>
      <c r="F51"/>
    </row>
    <row r="52" spans="1:7" x14ac:dyDescent="0.25">
      <c r="B52"/>
      <c r="C52"/>
      <c r="D52"/>
      <c r="E52"/>
      <c r="F52" s="37"/>
    </row>
    <row r="53" spans="1:7" x14ac:dyDescent="0.25">
      <c r="F53" s="37"/>
    </row>
  </sheetData>
  <mergeCells count="10">
    <mergeCell ref="B41:D41"/>
    <mergeCell ref="B42:D42"/>
    <mergeCell ref="B43:D43"/>
    <mergeCell ref="B44:E44"/>
    <mergeCell ref="A45:F45"/>
    <mergeCell ref="M1:M2"/>
    <mergeCell ref="H39:J39"/>
    <mergeCell ref="H1:H2"/>
    <mergeCell ref="J1:J2"/>
    <mergeCell ref="L1:L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3126811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indice tempestività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POLDO</dc:creator>
  <cp:lastModifiedBy>Admin</cp:lastModifiedBy>
  <cp:revision>0</cp:revision>
  <cp:lastPrinted>2020-01-13T09:40:51Z</cp:lastPrinted>
  <dcterms:created xsi:type="dcterms:W3CDTF">2014-06-08T12:32:27Z</dcterms:created>
  <dcterms:modified xsi:type="dcterms:W3CDTF">2021-07-12T09:32:35Z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