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Intel\Desktop\"/>
    </mc:Choice>
  </mc:AlternateContent>
  <xr:revisionPtr revIDLastSave="0" documentId="13_ncr:1_{740FA8E1-73DF-4C40-B8E3-0EAC631D4759}" xr6:coauthVersionLast="47" xr6:coauthVersionMax="47" xr10:uidLastSave="{00000000-0000-0000-0000-000000000000}"/>
  <bookViews>
    <workbookView xWindow="-120" yWindow="-120" windowWidth="29040" windowHeight="15840" firstSheet="1" activeTab="2" xr2:uid="{00000000-000D-0000-FFFF-FFFF00000000}"/>
  </bookViews>
  <sheets>
    <sheet name="Foglio1 (3)" sheetId="14" r:id="rId1"/>
    <sheet name="Foglio1 (2)" sheetId="13" r:id="rId2"/>
    <sheet name="Foglio1" sheetId="15" r:id="rId3"/>
    <sheet name="ORD.PER PLESSO MARZO2020" sheetId="7" r:id="rId4"/>
    <sheet name="Materiale Eli" sheetId="10" r:id="rId5"/>
    <sheet name="Materiale ordinato Ardigò" sheetId="9" r:id="rId6"/>
    <sheet name="CPLSIMA" sheetId="11" r:id="rId7"/>
    <sheet name="Richiesta coll.scol.nov.2023" sheetId="12" r:id="rId8"/>
    <sheet name="RICHIESTA PREVENTIVO MATERIALE" sheetId="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5" l="1"/>
  <c r="I10" i="15"/>
  <c r="I11" i="15"/>
  <c r="I12" i="15"/>
  <c r="I13" i="15"/>
  <c r="I14" i="15"/>
  <c r="I15" i="15"/>
  <c r="I16" i="15"/>
  <c r="I17" i="15"/>
  <c r="I18" i="15"/>
  <c r="I19" i="15"/>
  <c r="I20" i="15"/>
  <c r="I21" i="15"/>
  <c r="I22" i="15"/>
  <c r="I23" i="15"/>
  <c r="I24" i="15"/>
  <c r="I25" i="15"/>
  <c r="I26" i="15"/>
  <c r="I27" i="15"/>
  <c r="I28" i="15"/>
  <c r="I29" i="15"/>
  <c r="I30" i="15"/>
  <c r="I31" i="15"/>
  <c r="I32" i="15"/>
  <c r="I8" i="15"/>
  <c r="B84" i="12"/>
  <c r="K43" i="12"/>
  <c r="M43" i="12" s="1"/>
  <c r="K7" i="12"/>
  <c r="M7" i="12" s="1"/>
  <c r="N7" i="12" s="1"/>
  <c r="O7" i="12" s="1"/>
  <c r="K8" i="12"/>
  <c r="M8" i="12" s="1"/>
  <c r="K9" i="12"/>
  <c r="M9" i="12" s="1"/>
  <c r="N9" i="12" s="1"/>
  <c r="O9" i="12" s="1"/>
  <c r="K10" i="12"/>
  <c r="M10" i="12" s="1"/>
  <c r="N10" i="12" s="1"/>
  <c r="O10" i="12" s="1"/>
  <c r="K11" i="12"/>
  <c r="M11" i="12" s="1"/>
  <c r="N11" i="12" s="1"/>
  <c r="O11" i="12" s="1"/>
  <c r="K12" i="12"/>
  <c r="M12" i="12" s="1"/>
  <c r="N12" i="12" s="1"/>
  <c r="O12" i="12" s="1"/>
  <c r="K13" i="12"/>
  <c r="U13" i="12" s="1"/>
  <c r="V13" i="12" s="1"/>
  <c r="W13" i="12" s="1"/>
  <c r="K14" i="12"/>
  <c r="M14" i="12" s="1"/>
  <c r="N14" i="12" s="1"/>
  <c r="O14" i="12" s="1"/>
  <c r="K15" i="12"/>
  <c r="U15" i="12" s="1"/>
  <c r="V15" i="12" s="1"/>
  <c r="W15" i="12" s="1"/>
  <c r="K16" i="12"/>
  <c r="M16" i="12" s="1"/>
  <c r="N16" i="12" s="1"/>
  <c r="O16" i="12" s="1"/>
  <c r="K17" i="12"/>
  <c r="M17" i="12" s="1"/>
  <c r="K18" i="12"/>
  <c r="M18" i="12" s="1"/>
  <c r="K19" i="12"/>
  <c r="M19" i="12" s="1"/>
  <c r="N19" i="12" s="1"/>
  <c r="O19" i="12" s="1"/>
  <c r="K20" i="12"/>
  <c r="U20" i="12" s="1"/>
  <c r="K21" i="12"/>
  <c r="M21" i="12" s="1"/>
  <c r="N21" i="12" s="1"/>
  <c r="K22" i="12"/>
  <c r="M22" i="12" s="1"/>
  <c r="K23" i="12"/>
  <c r="M23" i="12" s="1"/>
  <c r="N23" i="12" s="1"/>
  <c r="O23" i="12" s="1"/>
  <c r="K24" i="12"/>
  <c r="M24" i="12" s="1"/>
  <c r="K25" i="12"/>
  <c r="M25" i="12" s="1"/>
  <c r="K26" i="12"/>
  <c r="M26" i="12" s="1"/>
  <c r="K27" i="12"/>
  <c r="M27" i="12" s="1"/>
  <c r="K28" i="12"/>
  <c r="M28" i="12" s="1"/>
  <c r="N28" i="12" s="1"/>
  <c r="K29" i="12"/>
  <c r="M29" i="12" s="1"/>
  <c r="N29" i="12" s="1"/>
  <c r="K30" i="12"/>
  <c r="M30" i="12" s="1"/>
  <c r="N30" i="12" s="1"/>
  <c r="O30" i="12" s="1"/>
  <c r="K31" i="12"/>
  <c r="M31" i="12" s="1"/>
  <c r="K32" i="12"/>
  <c r="M32" i="12" s="1"/>
  <c r="K33" i="12"/>
  <c r="M33" i="12" s="1"/>
  <c r="K34" i="12"/>
  <c r="M34" i="12" s="1"/>
  <c r="K35" i="12"/>
  <c r="M35" i="12" s="1"/>
  <c r="K36" i="12"/>
  <c r="M36" i="12" s="1"/>
  <c r="K37" i="12"/>
  <c r="M37" i="12" s="1"/>
  <c r="K38" i="12"/>
  <c r="M38" i="12" s="1"/>
  <c r="K39" i="12"/>
  <c r="M39" i="12" s="1"/>
  <c r="K40" i="12"/>
  <c r="M40" i="12" s="1"/>
  <c r="K41" i="12"/>
  <c r="M41" i="12" s="1"/>
  <c r="K42" i="12"/>
  <c r="M42" i="12" s="1"/>
  <c r="K44" i="12"/>
  <c r="M44" i="12" s="1"/>
  <c r="K45" i="12"/>
  <c r="M45" i="12" s="1"/>
  <c r="K46" i="12"/>
  <c r="M46" i="12" s="1"/>
  <c r="K47" i="12"/>
  <c r="M47" i="12" s="1"/>
  <c r="K48" i="12"/>
  <c r="M48" i="12" s="1"/>
  <c r="K49" i="12"/>
  <c r="M49" i="12" s="1"/>
  <c r="K50" i="12"/>
  <c r="M50" i="12" s="1"/>
  <c r="K51" i="12"/>
  <c r="M51" i="12" s="1"/>
  <c r="K52" i="12"/>
  <c r="M52" i="12" s="1"/>
  <c r="K53" i="12"/>
  <c r="M53" i="12" s="1"/>
  <c r="K54" i="12"/>
  <c r="M54" i="12" s="1"/>
  <c r="K55" i="12"/>
  <c r="M55" i="12" s="1"/>
  <c r="K56" i="12"/>
  <c r="M56" i="12" s="1"/>
  <c r="K57" i="12"/>
  <c r="M57" i="12" s="1"/>
  <c r="K58" i="12"/>
  <c r="M58" i="12" s="1"/>
  <c r="K59" i="12"/>
  <c r="M59" i="12" s="1"/>
  <c r="K60" i="12"/>
  <c r="M60" i="12" s="1"/>
  <c r="K61" i="12"/>
  <c r="M61" i="12" s="1"/>
  <c r="K62" i="12"/>
  <c r="M62" i="12" s="1"/>
  <c r="K63" i="12"/>
  <c r="M63" i="12" s="1"/>
  <c r="K64" i="12"/>
  <c r="M64" i="12" s="1"/>
  <c r="K65" i="12"/>
  <c r="M65" i="12" s="1"/>
  <c r="K66" i="12"/>
  <c r="M66" i="12" s="1"/>
  <c r="K67" i="12"/>
  <c r="M67" i="12" s="1"/>
  <c r="K68" i="12"/>
  <c r="M68" i="12" s="1"/>
  <c r="K69" i="12"/>
  <c r="M69" i="12" s="1"/>
  <c r="K70" i="12"/>
  <c r="M70" i="12" s="1"/>
  <c r="K71" i="12"/>
  <c r="M71" i="12" s="1"/>
  <c r="K72" i="12"/>
  <c r="M72" i="12" s="1"/>
  <c r="K73" i="12"/>
  <c r="M73" i="12" s="1"/>
  <c r="K74" i="12"/>
  <c r="M74" i="12" s="1"/>
  <c r="K75" i="12"/>
  <c r="M75" i="12" s="1"/>
  <c r="K76" i="12"/>
  <c r="M76" i="12" s="1"/>
  <c r="K77" i="12"/>
  <c r="M77" i="12" s="1"/>
  <c r="K78" i="12"/>
  <c r="M78" i="12" s="1"/>
  <c r="K6" i="12"/>
  <c r="M6" i="12" s="1"/>
  <c r="V69" i="14"/>
  <c r="E79" i="13"/>
  <c r="G79" i="13"/>
  <c r="G36" i="13"/>
  <c r="G29" i="13"/>
  <c r="G24" i="13"/>
  <c r="G19" i="13"/>
  <c r="G10" i="13"/>
  <c r="G9" i="13"/>
  <c r="G15" i="13"/>
  <c r="G23" i="13"/>
  <c r="G26" i="13"/>
  <c r="G33" i="13"/>
  <c r="G75" i="13"/>
  <c r="G76" i="13"/>
  <c r="G78" i="13"/>
  <c r="G88" i="13"/>
  <c r="E33" i="13"/>
  <c r="E26" i="13"/>
  <c r="E9" i="13"/>
  <c r="E15" i="13"/>
  <c r="E23" i="13"/>
  <c r="E75" i="13"/>
  <c r="E76" i="13"/>
  <c r="E78" i="13"/>
  <c r="E88" i="13"/>
  <c r="D88" i="13"/>
  <c r="D78" i="13"/>
  <c r="D23" i="13"/>
  <c r="D15" i="13"/>
  <c r="D75" i="13"/>
  <c r="D76" i="13"/>
  <c r="M91" i="13"/>
  <c r="R91" i="13" s="1"/>
  <c r="D91" i="13" s="1"/>
  <c r="M90" i="13"/>
  <c r="R90" i="13" s="1"/>
  <c r="D90" i="13" s="1"/>
  <c r="M89" i="13"/>
  <c r="R89" i="13" s="1"/>
  <c r="D89" i="13" s="1"/>
  <c r="M87" i="13"/>
  <c r="R87" i="13" s="1"/>
  <c r="D87" i="13" s="1"/>
  <c r="M86" i="13"/>
  <c r="R86" i="13" s="1"/>
  <c r="D86" i="13" s="1"/>
  <c r="M85" i="13"/>
  <c r="R85" i="13" s="1"/>
  <c r="D85" i="13" s="1"/>
  <c r="M84" i="13"/>
  <c r="R84" i="13" s="1"/>
  <c r="D84" i="13" s="1"/>
  <c r="M83" i="13"/>
  <c r="R83" i="13" s="1"/>
  <c r="D83" i="13" s="1"/>
  <c r="M82" i="13"/>
  <c r="R82" i="13" s="1"/>
  <c r="D82" i="13" s="1"/>
  <c r="M81" i="13"/>
  <c r="R81" i="13" s="1"/>
  <c r="D81" i="13" s="1"/>
  <c r="M80" i="13"/>
  <c r="R80" i="13" s="1"/>
  <c r="D80" i="13" s="1"/>
  <c r="M77" i="13"/>
  <c r="R77" i="13" s="1"/>
  <c r="D77" i="13" s="1"/>
  <c r="M75" i="13"/>
  <c r="M74" i="13"/>
  <c r="R74" i="13" s="1"/>
  <c r="D74" i="13" s="1"/>
  <c r="M73" i="13"/>
  <c r="R73" i="13" s="1"/>
  <c r="D73" i="13" s="1"/>
  <c r="M72" i="13"/>
  <c r="R72" i="13" s="1"/>
  <c r="D72" i="13" s="1"/>
  <c r="M71" i="13"/>
  <c r="R71" i="13" s="1"/>
  <c r="D71" i="13" s="1"/>
  <c r="M70" i="13"/>
  <c r="R70" i="13" s="1"/>
  <c r="D70" i="13" s="1"/>
  <c r="M69" i="13"/>
  <c r="R69" i="13" s="1"/>
  <c r="D69" i="13" s="1"/>
  <c r="M68" i="13"/>
  <c r="R68" i="13" s="1"/>
  <c r="D68" i="13" s="1"/>
  <c r="M67" i="13"/>
  <c r="R67" i="13" s="1"/>
  <c r="D67" i="13" s="1"/>
  <c r="M66" i="13"/>
  <c r="R66" i="13" s="1"/>
  <c r="D66" i="13" s="1"/>
  <c r="M65" i="13"/>
  <c r="R65" i="13" s="1"/>
  <c r="D65" i="13" s="1"/>
  <c r="M64" i="13"/>
  <c r="R64" i="13" s="1"/>
  <c r="D64" i="13" s="1"/>
  <c r="M63" i="13"/>
  <c r="R63" i="13" s="1"/>
  <c r="D63" i="13" s="1"/>
  <c r="M62" i="13"/>
  <c r="R62" i="13" s="1"/>
  <c r="D62" i="13" s="1"/>
  <c r="M61" i="13"/>
  <c r="R61" i="13" s="1"/>
  <c r="D61" i="13" s="1"/>
  <c r="M60" i="13"/>
  <c r="R60" i="13" s="1"/>
  <c r="D60" i="13" s="1"/>
  <c r="M59" i="13"/>
  <c r="R59" i="13" s="1"/>
  <c r="D59" i="13" s="1"/>
  <c r="M58" i="13"/>
  <c r="R58" i="13" s="1"/>
  <c r="D58" i="13" s="1"/>
  <c r="M57" i="13"/>
  <c r="R57" i="13" s="1"/>
  <c r="D57" i="13" s="1"/>
  <c r="M56" i="13"/>
  <c r="R56" i="13" s="1"/>
  <c r="D56" i="13" s="1"/>
  <c r="M55" i="13"/>
  <c r="R55" i="13" s="1"/>
  <c r="D55" i="13" s="1"/>
  <c r="M54" i="13"/>
  <c r="R54" i="13" s="1"/>
  <c r="D54" i="13" s="1"/>
  <c r="M53" i="13"/>
  <c r="R53" i="13" s="1"/>
  <c r="D53" i="13" s="1"/>
  <c r="M52" i="13"/>
  <c r="R52" i="13" s="1"/>
  <c r="D52" i="13" s="1"/>
  <c r="M51" i="13"/>
  <c r="R51" i="13" s="1"/>
  <c r="D51" i="13" s="1"/>
  <c r="M50" i="13"/>
  <c r="R50" i="13" s="1"/>
  <c r="D50" i="13" s="1"/>
  <c r="M49" i="13"/>
  <c r="R49" i="13" s="1"/>
  <c r="D49" i="13" s="1"/>
  <c r="M48" i="13"/>
  <c r="R48" i="13" s="1"/>
  <c r="D48" i="13" s="1"/>
  <c r="M47" i="13"/>
  <c r="R47" i="13" s="1"/>
  <c r="D47" i="13" s="1"/>
  <c r="M46" i="13"/>
  <c r="R46" i="13" s="1"/>
  <c r="D46" i="13" s="1"/>
  <c r="M45" i="13"/>
  <c r="R45" i="13" s="1"/>
  <c r="D45" i="13" s="1"/>
  <c r="M44" i="13"/>
  <c r="R44" i="13" s="1"/>
  <c r="D44" i="13" s="1"/>
  <c r="M43" i="13"/>
  <c r="R43" i="13" s="1"/>
  <c r="D43" i="13" s="1"/>
  <c r="M42" i="13"/>
  <c r="R42" i="13" s="1"/>
  <c r="D42" i="13" s="1"/>
  <c r="M41" i="13"/>
  <c r="R41" i="13" s="1"/>
  <c r="D41" i="13" s="1"/>
  <c r="M40" i="13"/>
  <c r="R40" i="13" s="1"/>
  <c r="D40" i="13" s="1"/>
  <c r="M39" i="13"/>
  <c r="R39" i="13" s="1"/>
  <c r="D39" i="13" s="1"/>
  <c r="M38" i="13"/>
  <c r="R38" i="13" s="1"/>
  <c r="D38" i="13" s="1"/>
  <c r="M37" i="13"/>
  <c r="R37" i="13" s="1"/>
  <c r="D37" i="13" s="1"/>
  <c r="M35" i="13"/>
  <c r="R35" i="13" s="1"/>
  <c r="D35" i="13" s="1"/>
  <c r="M34" i="13"/>
  <c r="R34" i="13" s="1"/>
  <c r="D34" i="13" s="1"/>
  <c r="M32" i="13"/>
  <c r="R32" i="13" s="1"/>
  <c r="D32" i="13" s="1"/>
  <c r="M31" i="13"/>
  <c r="R31" i="13" s="1"/>
  <c r="D31" i="13" s="1"/>
  <c r="M30" i="13"/>
  <c r="R30" i="13" s="1"/>
  <c r="D30" i="13" s="1"/>
  <c r="M28" i="13"/>
  <c r="R28" i="13" s="1"/>
  <c r="D28" i="13" s="1"/>
  <c r="M27" i="13"/>
  <c r="R27" i="13" s="1"/>
  <c r="D27" i="13" s="1"/>
  <c r="M25" i="13"/>
  <c r="D25" i="13" s="1"/>
  <c r="M22" i="13"/>
  <c r="R22" i="13" s="1"/>
  <c r="D22" i="13" s="1"/>
  <c r="M21" i="13"/>
  <c r="R21" i="13" s="1"/>
  <c r="D21" i="13" s="1"/>
  <c r="M20" i="13"/>
  <c r="R20" i="13" s="1"/>
  <c r="D20" i="13" s="1"/>
  <c r="M18" i="13"/>
  <c r="R18" i="13" s="1"/>
  <c r="D18" i="13" s="1"/>
  <c r="M17" i="13"/>
  <c r="R17" i="13" s="1"/>
  <c r="D17" i="13" s="1"/>
  <c r="M16" i="13"/>
  <c r="R16" i="13" s="1"/>
  <c r="D16" i="13" s="1"/>
  <c r="M14" i="13"/>
  <c r="R14" i="13" s="1"/>
  <c r="D14" i="13" s="1"/>
  <c r="M13" i="13"/>
  <c r="R13" i="13" s="1"/>
  <c r="D13" i="13" s="1"/>
  <c r="M12" i="13"/>
  <c r="R12" i="13" s="1"/>
  <c r="D12" i="13" s="1"/>
  <c r="M11" i="13"/>
  <c r="R11" i="13" s="1"/>
  <c r="D11" i="13" s="1"/>
  <c r="M8" i="13"/>
  <c r="R8" i="13" s="1"/>
  <c r="D8" i="13" s="1"/>
  <c r="M7" i="13"/>
  <c r="R7" i="13" s="1"/>
  <c r="D7" i="13" s="1"/>
  <c r="M6" i="13"/>
  <c r="R6" i="13" s="1"/>
  <c r="D6" i="13" s="1"/>
  <c r="D42" i="9"/>
  <c r="B41" i="9"/>
  <c r="B40" i="9"/>
  <c r="D40" i="9" s="1"/>
  <c r="D39" i="9"/>
  <c r="B38" i="9"/>
  <c r="B37" i="9"/>
  <c r="B36" i="9"/>
  <c r="B35" i="9"/>
  <c r="D34" i="9"/>
  <c r="B33" i="9"/>
  <c r="B32" i="9"/>
  <c r="B31" i="9"/>
  <c r="B30" i="9"/>
  <c r="B29" i="9"/>
  <c r="B28" i="9"/>
  <c r="B27" i="9"/>
  <c r="D27" i="9" s="1"/>
  <c r="B26" i="9"/>
  <c r="B25" i="9"/>
  <c r="B24" i="9"/>
  <c r="B23" i="9"/>
  <c r="D23" i="9" s="1"/>
  <c r="B22" i="9"/>
  <c r="D22" i="9" s="1"/>
  <c r="B21" i="9"/>
  <c r="B20" i="9"/>
  <c r="B19" i="9"/>
  <c r="B18" i="9"/>
  <c r="B17" i="9"/>
  <c r="D17" i="9" s="1"/>
  <c r="D16" i="9"/>
  <c r="B15" i="9"/>
  <c r="D15" i="9" s="1"/>
  <c r="B14" i="9"/>
  <c r="D14" i="9" s="1"/>
  <c r="B13" i="9"/>
  <c r="B12" i="9"/>
  <c r="B11" i="9"/>
  <c r="B10" i="9"/>
  <c r="D9" i="9"/>
  <c r="D8" i="9"/>
  <c r="B7" i="9"/>
  <c r="B6" i="9"/>
  <c r="D6" i="9" s="1"/>
  <c r="L75" i="7"/>
  <c r="L76" i="7"/>
  <c r="H73" i="8"/>
  <c r="L73" i="7"/>
  <c r="E74" i="7"/>
  <c r="L74" i="7" s="1"/>
  <c r="E66" i="7"/>
  <c r="L66" i="7"/>
  <c r="E67" i="7"/>
  <c r="L67" i="7"/>
  <c r="E68" i="7"/>
  <c r="L68" i="7"/>
  <c r="E69" i="7"/>
  <c r="L69" i="7" s="1"/>
  <c r="E70" i="7"/>
  <c r="L70" i="7"/>
  <c r="E71" i="7"/>
  <c r="L71" i="7" s="1"/>
  <c r="E72" i="7"/>
  <c r="L72" i="7"/>
  <c r="E54" i="7"/>
  <c r="L54" i="7"/>
  <c r="E55" i="7"/>
  <c r="L55" i="7"/>
  <c r="E56" i="7"/>
  <c r="L56" i="7" s="1"/>
  <c r="E57" i="7"/>
  <c r="L57" i="7"/>
  <c r="E58" i="7"/>
  <c r="L58" i="7" s="1"/>
  <c r="E59" i="7"/>
  <c r="L59" i="7"/>
  <c r="E60" i="7"/>
  <c r="L60" i="7"/>
  <c r="E61" i="7"/>
  <c r="L61" i="7"/>
  <c r="E63" i="7"/>
  <c r="L63" i="7" s="1"/>
  <c r="E64" i="7"/>
  <c r="L64" i="7"/>
  <c r="E65" i="7"/>
  <c r="L65" i="7" s="1"/>
  <c r="E47" i="7"/>
  <c r="L47" i="7"/>
  <c r="E48" i="7"/>
  <c r="L48" i="7"/>
  <c r="E49" i="7"/>
  <c r="L49" i="7"/>
  <c r="E50" i="7"/>
  <c r="L50" i="7" s="1"/>
  <c r="E51" i="7"/>
  <c r="L51" i="7"/>
  <c r="E52" i="7"/>
  <c r="L52" i="7" s="1"/>
  <c r="E53" i="7"/>
  <c r="L53" i="7"/>
  <c r="E43" i="7"/>
  <c r="L43" i="7"/>
  <c r="E44" i="7"/>
  <c r="L44" i="7"/>
  <c r="E45" i="7"/>
  <c r="L45" i="7" s="1"/>
  <c r="E46" i="7"/>
  <c r="L46" i="7"/>
  <c r="E35" i="7"/>
  <c r="L35" i="7" s="1"/>
  <c r="E36" i="7"/>
  <c r="L36" i="7"/>
  <c r="E38" i="7"/>
  <c r="L38" i="7"/>
  <c r="E39" i="7"/>
  <c r="L39" i="7"/>
  <c r="E40" i="7"/>
  <c r="L40" i="7" s="1"/>
  <c r="E41" i="7"/>
  <c r="L41" i="7"/>
  <c r="E42" i="7"/>
  <c r="L42" i="7" s="1"/>
  <c r="E34" i="7"/>
  <c r="L34" i="7"/>
  <c r="E33" i="7"/>
  <c r="L33" i="7"/>
  <c r="E29" i="7"/>
  <c r="L29" i="7"/>
  <c r="E30" i="7"/>
  <c r="L30" i="7" s="1"/>
  <c r="E31" i="7"/>
  <c r="L31" i="7"/>
  <c r="E32" i="7"/>
  <c r="L32" i="7" s="1"/>
  <c r="E24" i="7"/>
  <c r="L24" i="7"/>
  <c r="E25" i="7"/>
  <c r="L25" i="7"/>
  <c r="E26" i="7"/>
  <c r="L26" i="7"/>
  <c r="E27" i="7"/>
  <c r="L27" i="7" s="1"/>
  <c r="E28" i="7"/>
  <c r="L28" i="7"/>
  <c r="E19" i="7"/>
  <c r="L19" i="7" s="1"/>
  <c r="E20" i="7"/>
  <c r="L20" i="7"/>
  <c r="E22" i="7"/>
  <c r="L22" i="7"/>
  <c r="E23" i="7"/>
  <c r="L23" i="7"/>
  <c r="E10" i="7"/>
  <c r="E77" i="7" s="1"/>
  <c r="E11" i="7"/>
  <c r="L11" i="7"/>
  <c r="E12" i="7"/>
  <c r="E13" i="7"/>
  <c r="L13" i="7"/>
  <c r="E14" i="7"/>
  <c r="L14" i="7" s="1"/>
  <c r="E15" i="7"/>
  <c r="L15" i="7"/>
  <c r="E16" i="7"/>
  <c r="L16" i="7"/>
  <c r="E17" i="7"/>
  <c r="L17" i="7"/>
  <c r="E18" i="7"/>
  <c r="L18" i="7"/>
  <c r="E9" i="7"/>
  <c r="L9" i="7"/>
  <c r="D32" i="11"/>
  <c r="Q74" i="12" l="1"/>
  <c r="R74" i="12" s="1"/>
  <c r="S74" i="12" s="1"/>
  <c r="Q69" i="12"/>
  <c r="Q7" i="12"/>
  <c r="U7" i="12"/>
  <c r="M79" i="12"/>
  <c r="U55" i="12"/>
  <c r="V55" i="12" s="1"/>
  <c r="Q55" i="12"/>
  <c r="R55" i="12" s="1"/>
  <c r="Q21" i="12"/>
  <c r="R21" i="12" s="1"/>
  <c r="U43" i="12"/>
  <c r="Q67" i="12"/>
  <c r="R67" i="12" s="1"/>
  <c r="Q19" i="12"/>
  <c r="R19" i="12" s="1"/>
  <c r="U45" i="12"/>
  <c r="V45" i="12" s="1"/>
  <c r="Q26" i="12"/>
  <c r="R26" i="12" s="1"/>
  <c r="S26" i="12" s="1"/>
  <c r="Q62" i="12"/>
  <c r="R62" i="12" s="1"/>
  <c r="S62" i="12" s="1"/>
  <c r="Q14" i="12"/>
  <c r="R14" i="12" s="1"/>
  <c r="S14" i="12" s="1"/>
  <c r="U50" i="12"/>
  <c r="V50" i="12" s="1"/>
  <c r="W50" i="12" s="1"/>
  <c r="Q57" i="12"/>
  <c r="R57" i="12" s="1"/>
  <c r="S57" i="12" s="1"/>
  <c r="Q9" i="12"/>
  <c r="U38" i="12"/>
  <c r="V38" i="12" s="1"/>
  <c r="W38" i="12" s="1"/>
  <c r="U33" i="12"/>
  <c r="V33" i="12" s="1"/>
  <c r="Q50" i="12"/>
  <c r="R50" i="12" s="1"/>
  <c r="S50" i="12" s="1"/>
  <c r="U6" i="12"/>
  <c r="V6" i="12" s="1"/>
  <c r="W6" i="12" s="1"/>
  <c r="U31" i="12"/>
  <c r="V31" i="12" s="1"/>
  <c r="W31" i="12" s="1"/>
  <c r="U68" i="12"/>
  <c r="Q45" i="12"/>
  <c r="U74" i="12"/>
  <c r="V74" i="12" s="1"/>
  <c r="W74" i="12" s="1"/>
  <c r="U26" i="12"/>
  <c r="Q43" i="12"/>
  <c r="R43" i="12" s="1"/>
  <c r="S43" i="12" s="1"/>
  <c r="U69" i="12"/>
  <c r="V69" i="12" s="1"/>
  <c r="U21" i="12"/>
  <c r="M13" i="12"/>
  <c r="N13" i="12" s="1"/>
  <c r="O13" i="12" s="1"/>
  <c r="Q38" i="12"/>
  <c r="R38" i="12" s="1"/>
  <c r="U67" i="12"/>
  <c r="V67" i="12" s="1"/>
  <c r="W67" i="12" s="1"/>
  <c r="U19" i="12"/>
  <c r="V19" i="12" s="1"/>
  <c r="W19" i="12" s="1"/>
  <c r="Q33" i="12"/>
  <c r="R33" i="12" s="1"/>
  <c r="U62" i="12"/>
  <c r="V62" i="12" s="1"/>
  <c r="U14" i="12"/>
  <c r="V14" i="12" s="1"/>
  <c r="W14" i="12" s="1"/>
  <c r="Q6" i="12"/>
  <c r="R6" i="12" s="1"/>
  <c r="S6" i="12" s="1"/>
  <c r="Q31" i="12"/>
  <c r="R31" i="12" s="1"/>
  <c r="U57" i="12"/>
  <c r="V57" i="12" s="1"/>
  <c r="U9" i="12"/>
  <c r="V9" i="12" s="1"/>
  <c r="W9" i="12" s="1"/>
  <c r="N17" i="12"/>
  <c r="O17" i="12" s="1"/>
  <c r="M15" i="12"/>
  <c r="Q78" i="12"/>
  <c r="Q66" i="12"/>
  <c r="Q54" i="12"/>
  <c r="Q42" i="12"/>
  <c r="Q30" i="12"/>
  <c r="Q18" i="12"/>
  <c r="R7" i="12"/>
  <c r="S7" i="12" s="1"/>
  <c r="U78" i="12"/>
  <c r="U66" i="12"/>
  <c r="U54" i="12"/>
  <c r="U42" i="12"/>
  <c r="U30" i="12"/>
  <c r="U18" i="12"/>
  <c r="V43" i="12"/>
  <c r="W43" i="12" s="1"/>
  <c r="Q77" i="12"/>
  <c r="Q65" i="12"/>
  <c r="Q53" i="12"/>
  <c r="Q41" i="12"/>
  <c r="R41" i="12" s="1"/>
  <c r="S41" i="12" s="1"/>
  <c r="Q29" i="12"/>
  <c r="R29" i="12" s="1"/>
  <c r="S29" i="12" s="1"/>
  <c r="Q17" i="12"/>
  <c r="R17" i="12" s="1"/>
  <c r="S17" i="12" s="1"/>
  <c r="U77" i="12"/>
  <c r="U65" i="12"/>
  <c r="U53" i="12"/>
  <c r="U41" i="12"/>
  <c r="U29" i="12"/>
  <c r="U17" i="12"/>
  <c r="V17" i="12" s="1"/>
  <c r="W17" i="12" s="1"/>
  <c r="Q76" i="12"/>
  <c r="Q64" i="12"/>
  <c r="Q52" i="12"/>
  <c r="Q40" i="12"/>
  <c r="R40" i="12" s="1"/>
  <c r="S40" i="12" s="1"/>
  <c r="Q28" i="12"/>
  <c r="Q16" i="12"/>
  <c r="S21" i="12"/>
  <c r="U76" i="12"/>
  <c r="U64" i="12"/>
  <c r="U52" i="12"/>
  <c r="U40" i="12"/>
  <c r="U28" i="12"/>
  <c r="V28" i="12" s="1"/>
  <c r="W28" i="12" s="1"/>
  <c r="U16" i="12"/>
  <c r="V7" i="12"/>
  <c r="W7" i="12" s="1"/>
  <c r="W55" i="12"/>
  <c r="Q75" i="12"/>
  <c r="Q63" i="12"/>
  <c r="R63" i="12" s="1"/>
  <c r="Q51" i="12"/>
  <c r="Q39" i="12"/>
  <c r="R39" i="12" s="1"/>
  <c r="S39" i="12" s="1"/>
  <c r="Q27" i="12"/>
  <c r="Q15" i="12"/>
  <c r="U75" i="12"/>
  <c r="U63" i="12"/>
  <c r="V63" i="12" s="1"/>
  <c r="U51" i="12"/>
  <c r="U39" i="12"/>
  <c r="U27" i="12"/>
  <c r="V27" i="12" s="1"/>
  <c r="W27" i="12" s="1"/>
  <c r="V26" i="12"/>
  <c r="W26" i="12" s="1"/>
  <c r="Q73" i="12"/>
  <c r="Q61" i="12"/>
  <c r="Q49" i="12"/>
  <c r="Q37" i="12"/>
  <c r="Q25" i="12"/>
  <c r="R25" i="12" s="1"/>
  <c r="Q13" i="12"/>
  <c r="R13" i="12" s="1"/>
  <c r="S13" i="12" s="1"/>
  <c r="U73" i="12"/>
  <c r="U61" i="12"/>
  <c r="V61" i="12" s="1"/>
  <c r="U49" i="12"/>
  <c r="U37" i="12"/>
  <c r="U25" i="12"/>
  <c r="Q72" i="12"/>
  <c r="Q60" i="12"/>
  <c r="Q48" i="12"/>
  <c r="Q36" i="12"/>
  <c r="Q24" i="12"/>
  <c r="Q12" i="12"/>
  <c r="R12" i="12" s="1"/>
  <c r="S12" i="12" s="1"/>
  <c r="U72" i="12"/>
  <c r="U60" i="12"/>
  <c r="U48" i="12"/>
  <c r="U36" i="12"/>
  <c r="U24" i="12"/>
  <c r="U12" i="12"/>
  <c r="V12" i="12" s="1"/>
  <c r="W12" i="12" s="1"/>
  <c r="M20" i="12"/>
  <c r="Q71" i="12"/>
  <c r="Q59" i="12"/>
  <c r="Q47" i="12"/>
  <c r="Q35" i="12"/>
  <c r="R35" i="12" s="1"/>
  <c r="S35" i="12" s="1"/>
  <c r="Q23" i="12"/>
  <c r="Q11" i="12"/>
  <c r="U71" i="12"/>
  <c r="U59" i="12"/>
  <c r="U47" i="12"/>
  <c r="U35" i="12"/>
  <c r="U23" i="12"/>
  <c r="V23" i="12" s="1"/>
  <c r="W23" i="12" s="1"/>
  <c r="U11" i="12"/>
  <c r="V11" i="12" s="1"/>
  <c r="W11" i="12" s="1"/>
  <c r="Q70" i="12"/>
  <c r="Q58" i="12"/>
  <c r="Q46" i="12"/>
  <c r="Q34" i="12"/>
  <c r="Q22" i="12"/>
  <c r="Q10" i="12"/>
  <c r="R10" i="12" s="1"/>
  <c r="U70" i="12"/>
  <c r="U58" i="12"/>
  <c r="U46" i="12"/>
  <c r="U34" i="12"/>
  <c r="U22" i="12"/>
  <c r="U10" i="12"/>
  <c r="V10" i="12" s="1"/>
  <c r="R69" i="12"/>
  <c r="S69" i="12" s="1"/>
  <c r="R45" i="12"/>
  <c r="S45" i="12" s="1"/>
  <c r="Q68" i="12"/>
  <c r="Q56" i="12"/>
  <c r="Q44" i="12"/>
  <c r="Q32" i="12"/>
  <c r="Q20" i="12"/>
  <c r="R20" i="12" s="1"/>
  <c r="S20" i="12" s="1"/>
  <c r="Q8" i="12"/>
  <c r="R8" i="12" s="1"/>
  <c r="S8" i="12" s="1"/>
  <c r="U56" i="12"/>
  <c r="U44" i="12"/>
  <c r="U32" i="12"/>
  <c r="U8" i="12"/>
  <c r="V8" i="12" s="1"/>
  <c r="W8" i="12" s="1"/>
  <c r="V21" i="12"/>
  <c r="W21" i="12" s="1"/>
  <c r="V20" i="12"/>
  <c r="W20" i="12" s="1"/>
  <c r="R9" i="12"/>
  <c r="S9" i="12" s="1"/>
  <c r="N43" i="12"/>
  <c r="O43" i="12" s="1"/>
  <c r="N22" i="12"/>
  <c r="O22" i="12" s="1"/>
  <c r="N6" i="12"/>
  <c r="O6" i="12" s="1"/>
  <c r="N69" i="12"/>
  <c r="O69" i="12" s="1"/>
  <c r="N62" i="12"/>
  <c r="O62" i="12" s="1"/>
  <c r="N48" i="12"/>
  <c r="O48" i="12" s="1"/>
  <c r="N41" i="12"/>
  <c r="O41" i="12" s="1"/>
  <c r="N31" i="12"/>
  <c r="O31" i="12" s="1"/>
  <c r="N68" i="12"/>
  <c r="O68" i="12" s="1"/>
  <c r="N47" i="12"/>
  <c r="O47" i="12" s="1"/>
  <c r="N40" i="12"/>
  <c r="O40" i="12" s="1"/>
  <c r="N67" i="12"/>
  <c r="O67" i="12" s="1"/>
  <c r="N55" i="12"/>
  <c r="O55" i="12" s="1"/>
  <c r="N46" i="12"/>
  <c r="O46" i="12" s="1"/>
  <c r="N39" i="12"/>
  <c r="O39" i="12" s="1"/>
  <c r="N18" i="12"/>
  <c r="O18" i="12" s="1"/>
  <c r="N77" i="12"/>
  <c r="N61" i="12"/>
  <c r="O61" i="12" s="1"/>
  <c r="N38" i="12"/>
  <c r="O38" i="12" s="1"/>
  <c r="N78" i="12"/>
  <c r="O78" i="12" s="1"/>
  <c r="N66" i="12"/>
  <c r="O66" i="12" s="1"/>
  <c r="N54" i="12"/>
  <c r="O54" i="12" s="1"/>
  <c r="N75" i="12"/>
  <c r="O75" i="12" s="1"/>
  <c r="N60" i="12"/>
  <c r="O60" i="12" s="1"/>
  <c r="N74" i="12"/>
  <c r="O74" i="12" s="1"/>
  <c r="N53" i="12"/>
  <c r="O53" i="12" s="1"/>
  <c r="N73" i="12"/>
  <c r="O73" i="12" s="1"/>
  <c r="N65" i="12"/>
  <c r="O65" i="12" s="1"/>
  <c r="N58" i="12"/>
  <c r="O58" i="12" s="1"/>
  <c r="N25" i="12"/>
  <c r="O25" i="12" s="1"/>
  <c r="N27" i="12"/>
  <c r="O27" i="12" s="1"/>
  <c r="N59" i="12"/>
  <c r="O59" i="12" s="1"/>
  <c r="N72" i="12"/>
  <c r="O72" i="12" s="1"/>
  <c r="N57" i="12"/>
  <c r="O57" i="12" s="1"/>
  <c r="N52" i="12"/>
  <c r="O52" i="12" s="1"/>
  <c r="N44" i="12"/>
  <c r="O44" i="12" s="1"/>
  <c r="N34" i="12"/>
  <c r="O34" i="12" s="1"/>
  <c r="N24" i="12"/>
  <c r="O24" i="12" s="1"/>
  <c r="N76" i="12"/>
  <c r="O76" i="12" s="1"/>
  <c r="N45" i="12"/>
  <c r="O45" i="12" s="1"/>
  <c r="N37" i="12"/>
  <c r="O37" i="12" s="1"/>
  <c r="O21" i="12"/>
  <c r="N64" i="12"/>
  <c r="O64" i="12" s="1"/>
  <c r="N56" i="12"/>
  <c r="O56" i="12" s="1"/>
  <c r="N51" i="12"/>
  <c r="O51" i="12" s="1"/>
  <c r="O28" i="12"/>
  <c r="N71" i="12"/>
  <c r="O71" i="12" s="1"/>
  <c r="N50" i="12"/>
  <c r="O50" i="12" s="1"/>
  <c r="N70" i="12"/>
  <c r="O70" i="12" s="1"/>
  <c r="N63" i="12"/>
  <c r="O63" i="12" s="1"/>
  <c r="N49" i="12"/>
  <c r="O49" i="12" s="1"/>
  <c r="N42" i="12"/>
  <c r="O42" i="12" s="1"/>
  <c r="N36" i="12"/>
  <c r="O36" i="12" s="1"/>
  <c r="N35" i="12"/>
  <c r="O35" i="12" s="1"/>
  <c r="N33" i="12"/>
  <c r="O33" i="12" s="1"/>
  <c r="N32" i="12"/>
  <c r="O32" i="12" s="1"/>
  <c r="O29" i="12"/>
  <c r="N26" i="12"/>
  <c r="O26" i="12" s="1"/>
  <c r="N8" i="12"/>
  <c r="O8" i="12" s="1"/>
  <c r="G59" i="13"/>
  <c r="G34" i="13"/>
  <c r="G62" i="13"/>
  <c r="G47" i="13"/>
  <c r="G7" i="13"/>
  <c r="G38" i="13"/>
  <c r="G85" i="13"/>
  <c r="G20" i="13"/>
  <c r="G11" i="13"/>
  <c r="G71" i="13"/>
  <c r="G31" i="13"/>
  <c r="G51" i="13"/>
  <c r="G56" i="13"/>
  <c r="G74" i="13"/>
  <c r="G50" i="13"/>
  <c r="G25" i="13"/>
  <c r="G70" i="13"/>
  <c r="G46" i="13"/>
  <c r="G69" i="13"/>
  <c r="G45" i="13"/>
  <c r="G16" i="13"/>
  <c r="G68" i="13"/>
  <c r="G44" i="13"/>
  <c r="G63" i="13"/>
  <c r="G39" i="13"/>
  <c r="G14" i="13"/>
  <c r="G84" i="13"/>
  <c r="G81" i="13"/>
  <c r="G58" i="13"/>
  <c r="G57" i="13"/>
  <c r="G32" i="13"/>
  <c r="G21" i="13"/>
  <c r="G83" i="13"/>
  <c r="G18" i="13"/>
  <c r="G82" i="13"/>
  <c r="G17" i="13"/>
  <c r="G60" i="13"/>
  <c r="G80" i="13"/>
  <c r="G30" i="13"/>
  <c r="G91" i="13"/>
  <c r="G66" i="13"/>
  <c r="G54" i="13"/>
  <c r="G42" i="13"/>
  <c r="G28" i="13"/>
  <c r="G35" i="13"/>
  <c r="G43" i="13"/>
  <c r="G90" i="13"/>
  <c r="G77" i="13"/>
  <c r="G65" i="13"/>
  <c r="G53" i="13"/>
  <c r="G41" i="13"/>
  <c r="G27" i="13"/>
  <c r="G13" i="13"/>
  <c r="G72" i="13"/>
  <c r="G48" i="13"/>
  <c r="G6" i="13"/>
  <c r="G67" i="13"/>
  <c r="G55" i="13"/>
  <c r="G89" i="13"/>
  <c r="G64" i="13"/>
  <c r="G52" i="13"/>
  <c r="G40" i="13"/>
  <c r="G12" i="13"/>
  <c r="G87" i="13"/>
  <c r="G86" i="13"/>
  <c r="G73" i="13"/>
  <c r="G61" i="13"/>
  <c r="G49" i="13"/>
  <c r="G37" i="13"/>
  <c r="G22" i="13"/>
  <c r="G8" i="13"/>
  <c r="E73" i="13"/>
  <c r="E74" i="13"/>
  <c r="E72" i="13"/>
  <c r="E62" i="13"/>
  <c r="E61" i="13"/>
  <c r="E87" i="13"/>
  <c r="E50" i="13"/>
  <c r="E86" i="13"/>
  <c r="E38" i="13"/>
  <c r="E85" i="13"/>
  <c r="E84" i="13"/>
  <c r="E21" i="13"/>
  <c r="E49" i="13"/>
  <c r="E37" i="13"/>
  <c r="E20" i="13"/>
  <c r="E60" i="13"/>
  <c r="E48" i="13"/>
  <c r="E35" i="13"/>
  <c r="E18" i="13"/>
  <c r="E71" i="13"/>
  <c r="E59" i="13"/>
  <c r="E47" i="13"/>
  <c r="E34" i="13"/>
  <c r="E17" i="13"/>
  <c r="E83" i="13"/>
  <c r="E70" i="13"/>
  <c r="E58" i="13"/>
  <c r="E46" i="13"/>
  <c r="E32" i="13"/>
  <c r="E16" i="13"/>
  <c r="E82" i="13"/>
  <c r="E69" i="13"/>
  <c r="E57" i="13"/>
  <c r="E45" i="13"/>
  <c r="E31" i="13"/>
  <c r="E81" i="13"/>
  <c r="E68" i="13"/>
  <c r="E56" i="13"/>
  <c r="E44" i="13"/>
  <c r="E30" i="13"/>
  <c r="E14" i="13"/>
  <c r="E6" i="13"/>
  <c r="E80" i="13"/>
  <c r="E67" i="13"/>
  <c r="E55" i="13"/>
  <c r="E43" i="13"/>
  <c r="E28" i="13"/>
  <c r="E13" i="13"/>
  <c r="E91" i="13"/>
  <c r="E66" i="13"/>
  <c r="E54" i="13"/>
  <c r="E42" i="13"/>
  <c r="E27" i="13"/>
  <c r="E12" i="13"/>
  <c r="E90" i="13"/>
  <c r="E77" i="13"/>
  <c r="E65" i="13"/>
  <c r="E53" i="13"/>
  <c r="E41" i="13"/>
  <c r="E25" i="13"/>
  <c r="E11" i="13"/>
  <c r="E89" i="13"/>
  <c r="E64" i="13"/>
  <c r="E52" i="13"/>
  <c r="E40" i="13"/>
  <c r="E8" i="13"/>
  <c r="E63" i="13"/>
  <c r="E51" i="13"/>
  <c r="E39" i="13"/>
  <c r="E22" i="13"/>
  <c r="E7" i="13"/>
  <c r="D92" i="13"/>
  <c r="A82" i="8"/>
  <c r="L10" i="7"/>
  <c r="D25" i="9"/>
  <c r="D7" i="9"/>
  <c r="D30" i="9"/>
  <c r="D33" i="9"/>
  <c r="D20" i="9"/>
  <c r="D18" i="9"/>
  <c r="D28" i="9"/>
  <c r="D31" i="9"/>
  <c r="D13" i="9"/>
  <c r="D35" i="9"/>
  <c r="D37" i="9"/>
  <c r="D10" i="9"/>
  <c r="D12" i="9"/>
  <c r="D26" i="9"/>
  <c r="D36" i="9"/>
  <c r="D11" i="9"/>
  <c r="D19" i="9"/>
  <c r="D21" i="9"/>
  <c r="D24" i="9"/>
  <c r="D29" i="9"/>
  <c r="D32" i="9"/>
  <c r="D38" i="9"/>
  <c r="D41" i="9"/>
  <c r="S19" i="12" l="1"/>
  <c r="S33" i="12"/>
  <c r="S55" i="12"/>
  <c r="W69" i="12"/>
  <c r="S31" i="12"/>
  <c r="O77" i="12"/>
  <c r="O79" i="12" s="1"/>
  <c r="N79" i="12"/>
  <c r="S67" i="12"/>
  <c r="W33" i="12"/>
  <c r="W45" i="12"/>
  <c r="W62" i="12"/>
  <c r="W57" i="12"/>
  <c r="S10" i="12"/>
  <c r="S25" i="12"/>
  <c r="S38" i="12"/>
  <c r="R46" i="12"/>
  <c r="S46" i="12" s="1"/>
  <c r="R24" i="12"/>
  <c r="S24" i="12" s="1"/>
  <c r="R75" i="12"/>
  <c r="S75" i="12" s="1"/>
  <c r="R28" i="12"/>
  <c r="S28" i="12" s="1"/>
  <c r="V30" i="12"/>
  <c r="W30" i="12" s="1"/>
  <c r="R66" i="12"/>
  <c r="S66" i="12" s="1"/>
  <c r="R58" i="12"/>
  <c r="S58" i="12" s="1"/>
  <c r="R47" i="12"/>
  <c r="S47" i="12" s="1"/>
  <c r="R36" i="12"/>
  <c r="S36" i="12" s="1"/>
  <c r="R37" i="12"/>
  <c r="S37" i="12" s="1"/>
  <c r="V42" i="12"/>
  <c r="W42" i="12" s="1"/>
  <c r="R78" i="12"/>
  <c r="V32" i="12"/>
  <c r="W32" i="12" s="1"/>
  <c r="R59" i="12"/>
  <c r="S59" i="12" s="1"/>
  <c r="V39" i="12"/>
  <c r="W39" i="12" s="1"/>
  <c r="V54" i="12"/>
  <c r="W54" i="12" s="1"/>
  <c r="N15" i="12"/>
  <c r="O15" i="12" s="1"/>
  <c r="V44" i="12"/>
  <c r="W44" i="12" s="1"/>
  <c r="R71" i="12"/>
  <c r="S71" i="12" s="1"/>
  <c r="R60" i="12"/>
  <c r="S60" i="12" s="1"/>
  <c r="R61" i="12"/>
  <c r="S61" i="12" s="1"/>
  <c r="V51" i="12"/>
  <c r="W51" i="12" s="1"/>
  <c r="V16" i="12"/>
  <c r="W16" i="12" s="1"/>
  <c r="R64" i="12"/>
  <c r="S64" i="12" s="1"/>
  <c r="R53" i="12"/>
  <c r="S53" i="12" s="1"/>
  <c r="V66" i="12"/>
  <c r="W66" i="12" s="1"/>
  <c r="R48" i="12"/>
  <c r="S48" i="12" s="1"/>
  <c r="R76" i="12"/>
  <c r="S76" i="12" s="1"/>
  <c r="V68" i="12"/>
  <c r="W68" i="12" s="1"/>
  <c r="V34" i="12"/>
  <c r="W34" i="12" s="1"/>
  <c r="V35" i="12"/>
  <c r="W35" i="12" s="1"/>
  <c r="V25" i="12"/>
  <c r="W25" i="12" s="1"/>
  <c r="V75" i="12"/>
  <c r="W75" i="12" s="1"/>
  <c r="V40" i="12"/>
  <c r="W40" i="12" s="1"/>
  <c r="R77" i="12"/>
  <c r="S77" i="12" s="1"/>
  <c r="R72" i="12"/>
  <c r="S72" i="12" s="1"/>
  <c r="R65" i="12"/>
  <c r="S65" i="12" s="1"/>
  <c r="V46" i="12"/>
  <c r="W46" i="12" s="1"/>
  <c r="V47" i="12"/>
  <c r="W47" i="12" s="1"/>
  <c r="V24" i="12"/>
  <c r="W24" i="12" s="1"/>
  <c r="V37" i="12"/>
  <c r="W37" i="12" s="1"/>
  <c r="V52" i="12"/>
  <c r="W52" i="12" s="1"/>
  <c r="R52" i="12"/>
  <c r="S52" i="12" s="1"/>
  <c r="R73" i="12"/>
  <c r="S73" i="12" s="1"/>
  <c r="W63" i="12"/>
  <c r="V58" i="12"/>
  <c r="W58" i="12" s="1"/>
  <c r="V59" i="12"/>
  <c r="W59" i="12" s="1"/>
  <c r="V36" i="12"/>
  <c r="W36" i="12" s="1"/>
  <c r="V49" i="12"/>
  <c r="W49" i="12" s="1"/>
  <c r="R15" i="12"/>
  <c r="S15" i="12" s="1"/>
  <c r="V64" i="12"/>
  <c r="W64" i="12" s="1"/>
  <c r="V29" i="12"/>
  <c r="W29" i="12" s="1"/>
  <c r="R70" i="12"/>
  <c r="S70" i="12" s="1"/>
  <c r="V22" i="12"/>
  <c r="W22" i="12" s="1"/>
  <c r="R32" i="12"/>
  <c r="S32" i="12" s="1"/>
  <c r="V70" i="12"/>
  <c r="W70" i="12" s="1"/>
  <c r="V71" i="12"/>
  <c r="W71" i="12" s="1"/>
  <c r="V48" i="12"/>
  <c r="W48" i="12" s="1"/>
  <c r="W61" i="12"/>
  <c r="R27" i="12"/>
  <c r="S27" i="12" s="1"/>
  <c r="V76" i="12"/>
  <c r="W76" i="12" s="1"/>
  <c r="V41" i="12"/>
  <c r="W41" i="12" s="1"/>
  <c r="R18" i="12"/>
  <c r="S18" i="12" s="1"/>
  <c r="R49" i="12"/>
  <c r="S49" i="12" s="1"/>
  <c r="V56" i="12"/>
  <c r="W56" i="12" s="1"/>
  <c r="N20" i="12"/>
  <c r="O20" i="12"/>
  <c r="V78" i="12"/>
  <c r="W78" i="12" s="1"/>
  <c r="W10" i="12"/>
  <c r="R44" i="12"/>
  <c r="S44" i="12" s="1"/>
  <c r="V60" i="12"/>
  <c r="W60" i="12" s="1"/>
  <c r="V73" i="12"/>
  <c r="W73" i="12" s="1"/>
  <c r="V53" i="12"/>
  <c r="W53" i="12" s="1"/>
  <c r="R30" i="12"/>
  <c r="S30" i="12" s="1"/>
  <c r="R56" i="12"/>
  <c r="S56" i="12"/>
  <c r="R22" i="12"/>
  <c r="S22" i="12" s="1"/>
  <c r="R11" i="12"/>
  <c r="S11" i="12" s="1"/>
  <c r="V72" i="12"/>
  <c r="W72" i="12" s="1"/>
  <c r="R51" i="12"/>
  <c r="S51" i="12" s="1"/>
  <c r="V65" i="12"/>
  <c r="W65" i="12" s="1"/>
  <c r="R42" i="12"/>
  <c r="S42" i="12" s="1"/>
  <c r="R68" i="12"/>
  <c r="S68" i="12" s="1"/>
  <c r="R34" i="12"/>
  <c r="S34" i="12" s="1"/>
  <c r="R23" i="12"/>
  <c r="S23" i="12" s="1"/>
  <c r="S63" i="12"/>
  <c r="R16" i="12"/>
  <c r="S16" i="12" s="1"/>
  <c r="V77" i="12"/>
  <c r="W77" i="12" s="1"/>
  <c r="V18" i="12"/>
  <c r="W18" i="12" s="1"/>
  <c r="R54" i="12"/>
  <c r="S54" i="12" s="1"/>
  <c r="E92" i="13"/>
  <c r="D43" i="9"/>
  <c r="S78" i="12" l="1"/>
  <c r="S79" i="12" s="1"/>
  <c r="R79" i="12"/>
  <c r="W79" i="12"/>
</calcChain>
</file>

<file path=xl/sharedStrings.xml><?xml version="1.0" encoding="utf-8"?>
<sst xmlns="http://schemas.openxmlformats.org/spreadsheetml/2006/main" count="695" uniqueCount="298">
  <si>
    <t>MATERIALE</t>
  </si>
  <si>
    <t>DESCRIZIONE</t>
  </si>
  <si>
    <t>Ammoniaca normale     lt. 1</t>
  </si>
  <si>
    <t>Ricambi MOP in cotone gr. 400 FRANGE LUNGHE</t>
  </si>
  <si>
    <t xml:space="preserve">   </t>
  </si>
  <si>
    <r>
      <t xml:space="preserve">Scopa setole morbide </t>
    </r>
    <r>
      <rPr>
        <b/>
        <sz val="8"/>
        <rFont val="Times New Roman"/>
        <family val="1"/>
      </rPr>
      <t>alte o SANREMO o CLEOPATRA</t>
    </r>
  </si>
  <si>
    <t>Sacchi immondizia neri piccoli 50x60  conf. da 40 pz o 20 pz. Più robusti</t>
  </si>
  <si>
    <t>Panno microtuff 38x38</t>
  </si>
  <si>
    <t>Totale</t>
  </si>
  <si>
    <t xml:space="preserve"> spugne gialle con fibra abrasiva verde  </t>
  </si>
  <si>
    <t>PR.T.  Pesaro</t>
  </si>
  <si>
    <t>S.M.S.                Mazzini</t>
  </si>
  <si>
    <t xml:space="preserve">Detersivo per pavimenti  tanica da lt.5 </t>
  </si>
  <si>
    <t>Detergente smart special DIANOS</t>
  </si>
  <si>
    <t>Raschietti con manico IMPUGNATURA 8 cm</t>
  </si>
  <si>
    <t xml:space="preserve">Detergente igienizzante bagno   ml. 750 Dis bagno azzurro nuova formula </t>
  </si>
  <si>
    <t>Panno microforato multiuso molto ass.te</t>
  </si>
  <si>
    <t>Alzaimmondizia con manico</t>
  </si>
  <si>
    <t>Det.lavatrice polvere</t>
  </si>
  <si>
    <t>Det.lavatrice liquido</t>
  </si>
  <si>
    <t>Ricambi cotone 100%  x telai cromati cm 40</t>
  </si>
  <si>
    <t>Ricambi cotone per telai cm.60</t>
  </si>
  <si>
    <t>Segatura</t>
  </si>
  <si>
    <t>Detergente spray per banchi     DIS INK</t>
  </si>
  <si>
    <t>Sacchi immondizia neri grandi 70x110 conf.da 20 pz MOLTO ROBUSTI</t>
  </si>
  <si>
    <t xml:space="preserve">Strofinaccio bianco in cotone per pavimenti a nido d'ape40x50 – </t>
  </si>
  <si>
    <r>
      <t xml:space="preserve">Guanti in </t>
    </r>
    <r>
      <rPr>
        <b/>
        <sz val="8"/>
        <rFont val="Times New Roman"/>
        <family val="1"/>
      </rPr>
      <t xml:space="preserve">LATTICE NATURALE </t>
    </r>
    <r>
      <rPr>
        <sz val="8"/>
        <rFont val="Times New Roman"/>
        <family val="1"/>
      </rPr>
      <t>misura M</t>
    </r>
  </si>
  <si>
    <r>
      <t xml:space="preserve">Guanti monouso </t>
    </r>
    <r>
      <rPr>
        <b/>
        <sz val="8"/>
        <rFont val="Times New Roman"/>
        <family val="1"/>
      </rPr>
      <t>IN NITRILE BLU</t>
    </r>
    <r>
      <rPr>
        <sz val="8"/>
        <rFont val="Times New Roman"/>
        <family val="1"/>
      </rPr>
      <t xml:space="preserve"> misura   M</t>
    </r>
    <r>
      <rPr>
        <b/>
        <sz val="8"/>
        <rFont val="Times New Roman"/>
        <family val="1"/>
      </rPr>
      <t xml:space="preserve">  conf. da 100pz</t>
    </r>
  </si>
  <si>
    <r>
      <t xml:space="preserve">Guanti monouso </t>
    </r>
    <r>
      <rPr>
        <b/>
        <sz val="8"/>
        <rFont val="Times New Roman"/>
        <family val="1"/>
      </rPr>
      <t>IN NITRILE BLU</t>
    </r>
    <r>
      <rPr>
        <sz val="8"/>
        <rFont val="Times New Roman"/>
        <family val="1"/>
      </rPr>
      <t xml:space="preserve"> misura   L</t>
    </r>
    <r>
      <rPr>
        <b/>
        <sz val="8"/>
        <rFont val="Times New Roman"/>
        <family val="1"/>
      </rPr>
      <t xml:space="preserve">  conf. da 100pz</t>
    </r>
  </si>
  <si>
    <t>Ricambio ultraspeed in microfibra con abrasivo cm.40</t>
  </si>
  <si>
    <t xml:space="preserve"> Gemini Pronto 750gr bagno</t>
  </si>
  <si>
    <t>Panno multiuso   40x70</t>
  </si>
  <si>
    <t>Panni impregnati antistatici conf. da 100pz.Lamiwell</t>
  </si>
  <si>
    <t>Attrezzo panno lamiwell con fondo in gomma</t>
  </si>
  <si>
    <t>PR.                 Sarm.</t>
  </si>
  <si>
    <t>S.M.S.           Sarm.</t>
  </si>
  <si>
    <r>
      <t xml:space="preserve">Guanti in </t>
    </r>
    <r>
      <rPr>
        <b/>
        <sz val="8"/>
        <rFont val="Times New Roman"/>
        <family val="1"/>
      </rPr>
      <t xml:space="preserve">LATTICE SATINATO </t>
    </r>
    <r>
      <rPr>
        <sz val="8"/>
        <rFont val="Times New Roman"/>
        <family val="1"/>
      </rPr>
      <t>misura M</t>
    </r>
    <r>
      <rPr>
        <b/>
        <sz val="8"/>
        <rFont val="Times New Roman"/>
        <family val="1"/>
      </rPr>
      <t xml:space="preserve"> DPL PROFESSIONAL non felpato</t>
    </r>
  </si>
  <si>
    <t>Ricambio mop BLU 180grULTRALEGGERO A VITE</t>
  </si>
  <si>
    <t>MANICO MOP UlTRALEGGERO blu  A VITE 189 gr</t>
  </si>
  <si>
    <t>BOBINE asciugamani conf da 2 rotoli</t>
  </si>
  <si>
    <t>Detergente spray per pulizia vetri  750ml  DIK vetri</t>
  </si>
  <si>
    <t>Cera SPLENDURO super 5 lt</t>
  </si>
  <si>
    <t>SAPONE LIQUIDO MANI IGIENIZZANTE TANICHE 5 LT</t>
  </si>
  <si>
    <t>Sacchetti igienici conf. da 200 pz</t>
  </si>
  <si>
    <t>TOTALE</t>
  </si>
  <si>
    <t>Panno pavimento VILEDA originale medio  44x55</t>
  </si>
  <si>
    <t>Ricambi cotone per telai cm.80</t>
  </si>
  <si>
    <t>h4 detergente banchi</t>
  </si>
  <si>
    <t>alcool denaturato lt.2</t>
  </si>
  <si>
    <t>ISTITUTO COMPRENSIVO DI CASTEL SAN GIOVANNI -                                                                                                 VIA VERDI, 6 - 29015 - CASTEL SAN GIOVANNI ( PC)</t>
  </si>
  <si>
    <t>Anticalcare   Donicalc</t>
  </si>
  <si>
    <r>
      <t xml:space="preserve">Scopa setole morbide </t>
    </r>
    <r>
      <rPr>
        <b/>
        <sz val="8"/>
        <rFont val="Times New Roman"/>
        <family val="1"/>
      </rPr>
      <t>basse     PARIGINA NERA Ardigò</t>
    </r>
  </si>
  <si>
    <r>
      <t xml:space="preserve">Scopa setole morbide </t>
    </r>
    <r>
      <rPr>
        <b/>
        <sz val="8"/>
        <rFont val="Times New Roman"/>
        <family val="1"/>
      </rPr>
      <t xml:space="preserve">medie  Ardigò  </t>
    </r>
  </si>
  <si>
    <t xml:space="preserve">Enza Floriana Renata </t>
  </si>
  <si>
    <t>Scovolo per termosifoni</t>
  </si>
  <si>
    <r>
      <t xml:space="preserve">Guanti monouso </t>
    </r>
    <r>
      <rPr>
        <b/>
        <sz val="8"/>
        <rFont val="Times New Roman"/>
        <family val="1"/>
      </rPr>
      <t>IN NITRILE BLU</t>
    </r>
    <r>
      <rPr>
        <sz val="8"/>
        <rFont val="Times New Roman"/>
        <family val="1"/>
      </rPr>
      <t xml:space="preserve"> misura   S</t>
    </r>
    <r>
      <rPr>
        <b/>
        <sz val="8"/>
        <rFont val="Times New Roman"/>
        <family val="1"/>
      </rPr>
      <t xml:space="preserve">  conf. da 100pz</t>
    </r>
  </si>
  <si>
    <t>Deodoranti per ambienti</t>
  </si>
  <si>
    <t>scopino completo per wc bianco</t>
  </si>
  <si>
    <t>Ricambio ultraspeed in microfibra senza abrasivo cm.40</t>
  </si>
  <si>
    <t>insetticida mosche e zanzare</t>
  </si>
  <si>
    <t>Acido muriatico LT.1</t>
  </si>
  <si>
    <t>Pinza  raccoglicarta lunga</t>
  </si>
  <si>
    <t>Piumino polvere antistatico</t>
  </si>
  <si>
    <t>Fogli Asciugamani a "Z" 220pzx18 conf bianchi</t>
  </si>
  <si>
    <t>conf. 12 pacchi da10 rotoli carta igienica</t>
  </si>
  <si>
    <t>Vincenzo</t>
  </si>
  <si>
    <r>
      <t xml:space="preserve">Guanti monouso </t>
    </r>
    <r>
      <rPr>
        <b/>
        <sz val="8"/>
        <rFont val="Times New Roman"/>
        <family val="1"/>
      </rPr>
      <t>IN LATTICE</t>
    </r>
    <r>
      <rPr>
        <sz val="8"/>
        <rFont val="Times New Roman"/>
        <family val="1"/>
      </rPr>
      <t xml:space="preserve"> misura  M</t>
    </r>
    <r>
      <rPr>
        <b/>
        <sz val="8"/>
        <rFont val="Times New Roman"/>
        <family val="1"/>
      </rPr>
      <t xml:space="preserve">  conf. da 100 pz</t>
    </r>
  </si>
  <si>
    <t>INF.                     T.  Pesaro</t>
  </si>
  <si>
    <t>INF.             N.  Sauro</t>
  </si>
  <si>
    <r>
      <t xml:space="preserve">Guanti monouso </t>
    </r>
    <r>
      <rPr>
        <b/>
        <sz val="8"/>
        <rFont val="Times New Roman"/>
        <family val="1"/>
      </rPr>
      <t>IN LATTICE</t>
    </r>
    <r>
      <rPr>
        <sz val="8"/>
        <rFont val="Times New Roman"/>
        <family val="1"/>
      </rPr>
      <t xml:space="preserve"> misura  L</t>
    </r>
    <r>
      <rPr>
        <b/>
        <sz val="8"/>
        <rFont val="Times New Roman"/>
        <family val="1"/>
      </rPr>
      <t xml:space="preserve">  conf. da 100 pz</t>
    </r>
  </si>
  <si>
    <t>Carta igienica minijumbo 12 ROTOLI</t>
  </si>
  <si>
    <t>ISTITUTO COMPRENSIVO DI CASTEL SAN GIOVANNI E SARMATO                                                                                                          VIA VERDI, 6 - 29015 - CASTEL SAN GIOVANNI (PC)                                                                                                                   CF:80011290337 - EMAIL:pcic81700c@istruzione.it - PEC: pcic81700c@pec.istruzione.it                                                                             tel 0523842788 - fax: 0523882247</t>
  </si>
  <si>
    <t>Carta igienica minijumbo conf.12 ROTOLI</t>
  </si>
  <si>
    <r>
      <t xml:space="preserve">Scopa setole morbide </t>
    </r>
    <r>
      <rPr>
        <b/>
        <sz val="8"/>
        <rFont val="Times New Roman"/>
        <family val="1"/>
      </rPr>
      <t xml:space="preserve">medie   </t>
    </r>
  </si>
  <si>
    <r>
      <t xml:space="preserve">Scopa setole morbide </t>
    </r>
    <r>
      <rPr>
        <b/>
        <sz val="8"/>
        <rFont val="Times New Roman"/>
        <family val="1"/>
      </rPr>
      <t xml:space="preserve">basse     PARIGINA NERA </t>
    </r>
  </si>
  <si>
    <t>Detergente pavimenti bio anche per macchina lavapavimenti 5 lt</t>
  </si>
  <si>
    <t>tergivetro CPL in acciaio inox cm35</t>
  </si>
  <si>
    <t>Tergivetro COL in acciaio inox cm35</t>
  </si>
  <si>
    <t>Smart special Dianos 10KG</t>
  </si>
  <si>
    <r>
      <t xml:space="preserve">Guanti in </t>
    </r>
    <r>
      <rPr>
        <b/>
        <sz val="8"/>
        <rFont val="Times New Roman"/>
        <family val="1"/>
      </rPr>
      <t xml:space="preserve">LATTICE SATINATO </t>
    </r>
    <r>
      <rPr>
        <sz val="8"/>
        <rFont val="Times New Roman"/>
        <family val="1"/>
      </rPr>
      <t>misura L</t>
    </r>
    <r>
      <rPr>
        <b/>
        <sz val="8"/>
        <rFont val="Times New Roman"/>
        <family val="1"/>
      </rPr>
      <t xml:space="preserve"> DPL PROFESSIONAL non felpato</t>
    </r>
  </si>
  <si>
    <t>Panno PVA MICRO</t>
  </si>
  <si>
    <t>ARDIGO'</t>
  </si>
  <si>
    <t>ELI</t>
  </si>
  <si>
    <t>P.ZZO UNIT</t>
  </si>
  <si>
    <t>P.ZZO TOT</t>
  </si>
  <si>
    <t>QUANT.</t>
  </si>
  <si>
    <t>Anticalcare   per bagni Donicalc</t>
  </si>
  <si>
    <t>Detergente igienizzante bagno   ml. 750 DIS</t>
  </si>
  <si>
    <t>Panno PVA micro</t>
  </si>
  <si>
    <t xml:space="preserve">Detergente spray per pulizia vetri  750ml   </t>
  </si>
  <si>
    <t>scopino completo per wc bianco SCOPINO+PORTASCOPINO</t>
  </si>
  <si>
    <r>
      <t xml:space="preserve">Guanti monouso </t>
    </r>
    <r>
      <rPr>
        <b/>
        <sz val="8"/>
        <rFont val="Times New Roman"/>
        <family val="1"/>
      </rPr>
      <t>IN NITRILE BLU</t>
    </r>
    <r>
      <rPr>
        <sz val="8"/>
        <rFont val="Times New Roman"/>
        <family val="1"/>
      </rPr>
      <t xml:space="preserve"> misura   M</t>
    </r>
    <r>
      <rPr>
        <b/>
        <sz val="8"/>
        <rFont val="Times New Roman"/>
        <family val="1"/>
      </rPr>
      <t xml:space="preserve">  conf. da 100pz Ardigò 200 pz</t>
    </r>
  </si>
  <si>
    <t>Candeggina classica  da lt. 2 ELI o da 1LT ardigò</t>
  </si>
  <si>
    <t>Sacchi immondizia neri piccoli 50x60  conf. da 25 pz. MOLTO ROBUSTI</t>
  </si>
  <si>
    <t>Alzaimmondizia con manico con gomma</t>
  </si>
  <si>
    <r>
      <t xml:space="preserve">Fogli Asciugamani a "Z" 190pzx120 conf </t>
    </r>
    <r>
      <rPr>
        <b/>
        <sz val="8"/>
        <rFont val="Arial"/>
        <family val="2"/>
      </rPr>
      <t>bianchi</t>
    </r>
    <r>
      <rPr>
        <sz val="8"/>
        <rFont val="Arial"/>
        <family val="2"/>
      </rPr>
      <t xml:space="preserve"> </t>
    </r>
    <r>
      <rPr>
        <b/>
        <sz val="8"/>
        <rFont val="Arial"/>
        <family val="2"/>
      </rPr>
      <t>non eco</t>
    </r>
  </si>
  <si>
    <t>Candeggina gel  lt. 1,5 Ardigò e Klineer e Eli 2 lt</t>
  </si>
  <si>
    <t>Gemini pronto 750gr bagno o matrix virgo</t>
  </si>
  <si>
    <t>Sacchetti igienici conf. da 200 pz klineer 1200 pz</t>
  </si>
  <si>
    <t>Candeggina gel  lt. 2</t>
  </si>
  <si>
    <t>Cera SPLENDURO super 5 lt Ardigò LONGLIFE 5lt O VERAPLUS</t>
  </si>
  <si>
    <t>DIS sgrasssatore universale 5LT</t>
  </si>
  <si>
    <t>MATERIALE PULIZIA MARZO 2020</t>
  </si>
  <si>
    <t xml:space="preserve">INF.           Sarm.  </t>
  </si>
  <si>
    <t>CPLSIMA</t>
  </si>
  <si>
    <t>Manico scopa</t>
  </si>
  <si>
    <t>Lame ricambio raschietto</t>
  </si>
  <si>
    <t>Secchio in plastica 10 lt</t>
  </si>
  <si>
    <t>Spray antistatico per polvere</t>
  </si>
  <si>
    <t>spray germicida</t>
  </si>
  <si>
    <t>Detergente pavimenti naturale alla mela anche per macchina lavapavimenti5 lt</t>
  </si>
  <si>
    <t>WC NET</t>
  </si>
  <si>
    <t xml:space="preserve">Detergente spray per pulizia vetri  750ml </t>
  </si>
  <si>
    <r>
      <t xml:space="preserve">Guanti in </t>
    </r>
    <r>
      <rPr>
        <b/>
        <sz val="8"/>
        <rFont val="Times New Roman"/>
        <family val="1"/>
      </rPr>
      <t xml:space="preserve">LATTICE SATINATO </t>
    </r>
    <r>
      <rPr>
        <sz val="8"/>
        <rFont val="Times New Roman"/>
        <family val="1"/>
      </rPr>
      <t>misura S e M</t>
    </r>
    <r>
      <rPr>
        <b/>
        <sz val="8"/>
        <rFont val="Times New Roman"/>
        <family val="1"/>
      </rPr>
      <t xml:space="preserve"> DPL PROFESSIONAL non felpato</t>
    </r>
  </si>
  <si>
    <t>RICHIESTA MIGLIORE OFFERTA</t>
  </si>
  <si>
    <t>TAPPETO ANTISCIVOLO 165X110 ARDIGO' cod.55346</t>
  </si>
  <si>
    <t>Candeggina classica  da lt. 2 o da 1LT profumata</t>
  </si>
  <si>
    <t>Viviana Marisa</t>
  </si>
  <si>
    <t xml:space="preserve">REMULTI KEMIKA LT.5 </t>
  </si>
  <si>
    <t>TELI COPRITUTTO GRANDI</t>
  </si>
  <si>
    <t>Secchio con strizzatore originale vileda completo di mocio con manico</t>
  </si>
  <si>
    <t>bidoni in plastica con coperchiotondi 40x80h</t>
  </si>
  <si>
    <t>tergivetro completo CPL in acciaio inox cm35</t>
  </si>
  <si>
    <t>Carta igienica minijumbo conf. da 12 ROTOLI</t>
  </si>
  <si>
    <t>Istituto Comprensivo di Castel San Giovanni - via Verdi, 6 - 29015 Castel San Giovanni -  tel 0523842788 - fax 0523882247 - e-mail pcic81700c@istruzione.it - pec pcic81700c@pec.istruzione.it</t>
  </si>
  <si>
    <t>Raschietto con manico per lame 8 cm</t>
  </si>
  <si>
    <t>secchio 10 lt</t>
  </si>
  <si>
    <t>REALCHIMICA</t>
  </si>
  <si>
    <t>WC net</t>
  </si>
  <si>
    <t>REKEMIKA LT.5 Ardigò DIS CERA DETERGENTE, klineer xonda</t>
  </si>
  <si>
    <t>Dtergente banchi H4</t>
  </si>
  <si>
    <t>Det.lavatrice POLVERE</t>
  </si>
  <si>
    <t xml:space="preserve">Manico per scopa </t>
  </si>
  <si>
    <t>Secchio 10 lt</t>
  </si>
  <si>
    <t>Secchio con strizzatore originale vileda compl.mocio e manico</t>
  </si>
  <si>
    <t>Spray antistatico polvere</t>
  </si>
  <si>
    <t>Spray germicida</t>
  </si>
  <si>
    <t>bidone in plastica con coperchio tondo da interno 40x80</t>
  </si>
  <si>
    <t>Teli copritutto grandi per giochi esterni infanzia</t>
  </si>
  <si>
    <t>SAPONE LIQUIDO MANI IGIENIZZANTE TANICHE 5 lt</t>
  </si>
  <si>
    <t>Sandik disinfettante bagni senza candeggina</t>
  </si>
  <si>
    <t>Candeggina classica  profumata da lt. 2 ELI o da 1LT ardigò</t>
  </si>
  <si>
    <t>Detergente spray per banchi     DIS INK 750 ml</t>
  </si>
  <si>
    <t>DIS rapido sgrassante lt.5</t>
  </si>
  <si>
    <t>Tappeto ANTISCIVOLO 165X110</t>
  </si>
  <si>
    <t>Lame raschietto 8 cm conf. 5</t>
  </si>
  <si>
    <t>Alcool denaturato lt.1 ELI 1,50 LT.</t>
  </si>
  <si>
    <t>Segatura 60 lt</t>
  </si>
  <si>
    <t>Q.tà</t>
  </si>
  <si>
    <t>Candeggina profumata lt.1</t>
  </si>
  <si>
    <t xml:space="preserve">Candeggina classica  da lt. 2 </t>
  </si>
  <si>
    <t xml:space="preserve">Anticalcare   Donicalc </t>
  </si>
  <si>
    <t>Anticalcare altra marca</t>
  </si>
  <si>
    <t>Detergente Pronto bagno 750 ml</t>
  </si>
  <si>
    <t xml:space="preserve">Detergente spray per banchi  in particolare per inchiostro inodore  </t>
  </si>
  <si>
    <t>Panno microtuff 40X40</t>
  </si>
  <si>
    <t>Alzaimmondizia con manico E BORDO IN GOMMA</t>
  </si>
  <si>
    <t>MOP ULTRAGELLEGERO BLU A PINZA</t>
  </si>
  <si>
    <t>MANICO MOP ULTRALEGGERO A PINZA</t>
  </si>
  <si>
    <t>BOBINE asciugamani conf da 2 rotoli 800 STRAPPI</t>
  </si>
  <si>
    <t>SAPONE LIQUIDO MANI DISINFETTANTE TANICHE 5 LT</t>
  </si>
  <si>
    <t>PORTA CARTA IGIENICA MINIJUMBO</t>
  </si>
  <si>
    <t>Detergente naturale TAWIP O NATURAL FORCE APPLE</t>
  </si>
  <si>
    <t>Ricambio vello lavavetri cm.35</t>
  </si>
  <si>
    <t>Lame ricambio raschietto piccolo</t>
  </si>
  <si>
    <t>Raschietto piccolo</t>
  </si>
  <si>
    <t>SCOVOLO DOPPIO PER TERMOSIFONI</t>
  </si>
  <si>
    <r>
      <t xml:space="preserve">CESTINO GETTACARTE </t>
    </r>
    <r>
      <rPr>
        <b/>
        <sz val="8"/>
        <rFont val="Arial"/>
        <family val="2"/>
      </rPr>
      <t>NON</t>
    </r>
    <r>
      <rPr>
        <sz val="8"/>
        <rFont val="Arial"/>
        <family val="2"/>
      </rPr>
      <t xml:space="preserve"> TRAFORATO</t>
    </r>
  </si>
  <si>
    <t>DEODORANTE PER AMBIENTI SPRAY</t>
  </si>
  <si>
    <t>SPRAY INSETTICIDA PER SCARAFAGGI</t>
  </si>
  <si>
    <t>CARRELLO PORTAMATERIALE 4 RUOTE GRANDE</t>
  </si>
  <si>
    <t>CARRELLO PORTAMATERIALE 4 RUOTE PICCOLO</t>
  </si>
  <si>
    <t>ALCOOLSAN PLUS 750 ml</t>
  </si>
  <si>
    <t>detergente pavimenti MATIC FLOOR</t>
  </si>
  <si>
    <t>inf..n.sauro</t>
  </si>
  <si>
    <t>inf. t.pesaro</t>
  </si>
  <si>
    <t>inf.sarmato</t>
  </si>
  <si>
    <t>pr.t.pesaro</t>
  </si>
  <si>
    <t>pr.sarmato</t>
  </si>
  <si>
    <t>sec.mazzini</t>
  </si>
  <si>
    <t>sec.sarmato</t>
  </si>
  <si>
    <t>manico telaio per pani lamiwell</t>
  </si>
  <si>
    <t>Detersivo per pavimenti  tanica da lt.5 PAVIFRESH</t>
  </si>
  <si>
    <t>SCOVOLO OVALE PER RAGNATELE</t>
  </si>
  <si>
    <r>
      <t xml:space="preserve">Guanti in </t>
    </r>
    <r>
      <rPr>
        <b/>
        <sz val="8"/>
        <rFont val="Times New Roman"/>
        <family val="1"/>
      </rPr>
      <t xml:space="preserve">LATTICE NATURALE </t>
    </r>
    <r>
      <rPr>
        <sz val="8"/>
        <rFont val="Times New Roman"/>
        <family val="1"/>
      </rPr>
      <t>misure M</t>
    </r>
  </si>
  <si>
    <t>CARRELLO COMPLETO 2 SECCHI 15 LT.PORTA SACCO 2 SECCHIELLI 6 LT</t>
  </si>
  <si>
    <r>
      <t xml:space="preserve">Scopa setole morbide </t>
    </r>
    <r>
      <rPr>
        <b/>
        <sz val="8"/>
        <rFont val="Times New Roman"/>
        <family val="1"/>
      </rPr>
      <t xml:space="preserve">medie  </t>
    </r>
  </si>
  <si>
    <t>STRIZZATORE A LIBRO</t>
  </si>
  <si>
    <t>Sgrasssatore universale 5LT DIS</t>
  </si>
  <si>
    <t>Detergente spray per banchi DIS INK</t>
  </si>
  <si>
    <t>Rotolicarta mani per dispenser confezioni</t>
  </si>
  <si>
    <t>Ricambi cotone per telai cm.40</t>
  </si>
  <si>
    <t>Ardigò</t>
  </si>
  <si>
    <t>Eli</t>
  </si>
  <si>
    <t>prezzo tot.Ardigò</t>
  </si>
  <si>
    <t>prezzo tot.Eli</t>
  </si>
  <si>
    <t>DET.LAVATRICE POLVERE 10 KG</t>
  </si>
  <si>
    <t>PREVENTIVO ARDIGO'</t>
  </si>
  <si>
    <t>scaffale 5 piani</t>
  </si>
  <si>
    <t>CENTROFARC</t>
  </si>
  <si>
    <t>Manico scopa  BASSA</t>
  </si>
  <si>
    <t>Manico per scopa in ferro plastificato cm.150</t>
  </si>
  <si>
    <t>piano terra Nolfo</t>
  </si>
  <si>
    <t>1 piano Maria</t>
  </si>
  <si>
    <t>2 piano Loretta</t>
  </si>
  <si>
    <t>spray antistatico polvere</t>
  </si>
  <si>
    <t>Detergente pavimenti DISINFETTANTE anche per macchina lavapavimenti5 lt</t>
  </si>
  <si>
    <t>telaio per panni lamiwell PER PANNI TIPO SWIFFER cm.55</t>
  </si>
  <si>
    <t>TELAI CROMATI PER SCOPE A FRANGE 80 cm</t>
  </si>
  <si>
    <t>Alzaimmondizia con manico normale a vite</t>
  </si>
  <si>
    <t>Detergente multiuso REMULTI linea r 5kg</t>
  </si>
  <si>
    <t>MANICO TELESCOPICO ALLUMINIO 5 MT</t>
  </si>
  <si>
    <t>TELAI CROMATI PER SCOPE A FRANGE 40 cm</t>
  </si>
  <si>
    <t>Sgrassatore universale 5LT DIS</t>
  </si>
  <si>
    <t>TOTALE Quantità</t>
  </si>
  <si>
    <t>Cera LONG LIFE 5 lt</t>
  </si>
  <si>
    <t>DIS Bagno ml.750</t>
  </si>
  <si>
    <t>Fogli Asciugamani a "Z"  conf bianchi tot.5000</t>
  </si>
  <si>
    <t>Rotolicarta mani per dispenser confezioni 12 rotoli</t>
  </si>
  <si>
    <t xml:space="preserve">CARRELLO COMPLETO 2 SECCHI 15 LT.PORTA SACCO 2 SECCHIELLI 6 LT </t>
  </si>
  <si>
    <t>Coperchio carrello</t>
  </si>
  <si>
    <t>Centrofarc</t>
  </si>
  <si>
    <t>prezzo centrofarc</t>
  </si>
  <si>
    <t>IP 40 anticalcare 750 ml c/pompetta</t>
  </si>
  <si>
    <t>IDRAL sray disinfettante base alcool 750 ml</t>
  </si>
  <si>
    <t>Sgrassatore LEO PAVIMENTI lt.5</t>
  </si>
  <si>
    <t>Fogli Asciugamani a "Z" 190pzx20 conf bianchi tot.3800 pz.</t>
  </si>
  <si>
    <t>anticalcare centrofarc</t>
  </si>
  <si>
    <t>non presente</t>
  </si>
  <si>
    <t>PHARMAFORM 5 LT</t>
  </si>
  <si>
    <t>ZBAGNO ML.750</t>
  </si>
  <si>
    <t>INKIOSTRO ML.750</t>
  </si>
  <si>
    <t>Panno multiuso   40x60</t>
  </si>
  <si>
    <t>Panno multiuso 40x50</t>
  </si>
  <si>
    <t>Fogli Asciugamani a "Z"  conf bianchi tot.3150</t>
  </si>
  <si>
    <t>Alcool denaturato</t>
  </si>
  <si>
    <t>Decerante</t>
  </si>
  <si>
    <t>Manico scopa  BASSA - MEDIA ALTA</t>
  </si>
  <si>
    <t>TELAI CROMATI PER SCOPE A FRANGE 60 cm</t>
  </si>
  <si>
    <t xml:space="preserve">Piumino polvere antistatico </t>
  </si>
  <si>
    <t>Lame 8 cm per raschietto</t>
  </si>
  <si>
    <t>Cestini gettacarte chiusi</t>
  </si>
  <si>
    <r>
      <t xml:space="preserve">Guanti in </t>
    </r>
    <r>
      <rPr>
        <b/>
        <sz val="8"/>
        <rFont val="Times New Roman"/>
        <family val="1"/>
      </rPr>
      <t xml:space="preserve">LATTICE SATINATO </t>
    </r>
    <r>
      <rPr>
        <sz val="8"/>
        <rFont val="Times New Roman"/>
        <family val="1"/>
      </rPr>
      <t>misura  M</t>
    </r>
    <r>
      <rPr>
        <b/>
        <sz val="8"/>
        <rFont val="Times New Roman"/>
        <family val="1"/>
      </rPr>
      <t xml:space="preserve"> DPL PROFESSIONAL non felpato</t>
    </r>
  </si>
  <si>
    <t>Ricambio ultra speed in microfibra senza abrasivo cm.40</t>
  </si>
  <si>
    <t>Spray antistatico antipolvere</t>
  </si>
  <si>
    <t>Sacchetti igienici per assorbenti conf. da 200 pz</t>
  </si>
  <si>
    <t>Aspirapolvere senza fili</t>
  </si>
  <si>
    <t>Panno MICROTUFF 40X40</t>
  </si>
  <si>
    <t>Panno lavapavimenti azzurro 40x60 (NON PIU' PICCOLO)</t>
  </si>
  <si>
    <r>
      <t xml:space="preserve">Scopa setole morbide </t>
    </r>
    <r>
      <rPr>
        <b/>
        <sz val="8"/>
        <rFont val="Times New Roman"/>
        <family val="1"/>
      </rPr>
      <t xml:space="preserve">medie  </t>
    </r>
    <r>
      <rPr>
        <sz val="8"/>
        <rFont val="Times New Roman"/>
        <family val="1"/>
      </rPr>
      <t>CLEOPATRA</t>
    </r>
  </si>
  <si>
    <r>
      <t xml:space="preserve">Scopa setole morbide </t>
    </r>
    <r>
      <rPr>
        <b/>
        <sz val="8"/>
        <rFont val="Times New Roman"/>
        <family val="1"/>
      </rPr>
      <t xml:space="preserve">alte o SANREMO </t>
    </r>
  </si>
  <si>
    <t>SCOVOLO OVALE PER RAGNATELE GIGANTE</t>
  </si>
  <si>
    <t>Scopa di saggina</t>
  </si>
  <si>
    <t>Secchi in plastica lt.15 per carrello</t>
  </si>
  <si>
    <t>Smart special 10 kg dianos</t>
  </si>
  <si>
    <t>Panno multiuso   40x70 ACTIVEFIBRA</t>
  </si>
  <si>
    <t>2 SECCHI CON CARRELO E STRIZZATORE</t>
  </si>
  <si>
    <t>PATTUMIERA PICCOLA PER BAGNO CON PEDALE</t>
  </si>
  <si>
    <t>CARTA IGIENICA A FOGLIETTI 1 CARTONE</t>
  </si>
  <si>
    <t>Klineer</t>
  </si>
  <si>
    <t>prezzo klineer</t>
  </si>
  <si>
    <t>p.zzo unit</t>
  </si>
  <si>
    <t>totale</t>
  </si>
  <si>
    <t>IVA</t>
  </si>
  <si>
    <t>p.zzo tot.impon.</t>
  </si>
  <si>
    <t>pr.zzo tot.impon.</t>
  </si>
  <si>
    <t>Detersivo per pavimenti  tanica da lt.5 ELI PAVIFRESH</t>
  </si>
  <si>
    <t>Anticalcare   ARDIGO' DIS ANTICALCARE-KLINEER MATRIX</t>
  </si>
  <si>
    <t>Detergente multiuso REMULTI linea r 5kg - KLINEER DEOROSSO</t>
  </si>
  <si>
    <t xml:space="preserve"> Gemini Pronto 750gr bagno - KLINEER SANIKAL</t>
  </si>
  <si>
    <t>Detergente IP 40 bagno 750 ml - KLINEER IGIESAN</t>
  </si>
  <si>
    <t>Detersivo lavatrice liquido 5 lt - KLINEER 3 lt</t>
  </si>
  <si>
    <t xml:space="preserve"> spugne gialle con fibra abrasiva verde  Conf. 3 pz - conf.1 pz.Klineer</t>
  </si>
  <si>
    <t>Rotolicarta mani per dispenser confezioni 12 pz.</t>
  </si>
  <si>
    <t>ALCOOLSAN PLUS 750 ml - IDROALCOOLROSA - ELI idralspray</t>
  </si>
  <si>
    <t>Sgrassatore universale 5LT  KLINEER MATRIX KG 5 - ELI h4</t>
  </si>
  <si>
    <t>Regalo ELI</t>
  </si>
  <si>
    <t xml:space="preserve">Detergente multiuso REMULTI linea r 5kg - </t>
  </si>
  <si>
    <t xml:space="preserve"> Gemini Pronto 750gr bagno - </t>
  </si>
  <si>
    <t xml:space="preserve">Detergente IP 40 bagno 750 ml - </t>
  </si>
  <si>
    <t xml:space="preserve"> IDRALSPRAY</t>
  </si>
  <si>
    <t xml:space="preserve">Detersivo lavatrice liquido 5 lt - </t>
  </si>
  <si>
    <t>Regalo per 3.000 euro di spesa</t>
  </si>
  <si>
    <t>ISTITUTO COMPRENSIVO Card. A.Casaroli - via Verdi, 6 - 29015 - Castel San Giovanni (PC) -</t>
  </si>
  <si>
    <t>Sc.sec.pr.grado Mazzini via Verdi, 6 - 29015 - Castel San Giovanni</t>
  </si>
  <si>
    <t>pr.Sarmato via Moia, 1 - 29010 - Sarmato</t>
  </si>
  <si>
    <t>inf.Sarmato via Moia, 1 - 29010 - Sarmato</t>
  </si>
  <si>
    <t>sec.Sarmato - P.zza Roma,1 - 29010 - Sarmato</t>
  </si>
  <si>
    <t>inf.N.Sauro - Via N.Sauro, 25 - 29015 - Castel San Giovanni</t>
  </si>
  <si>
    <t>inf. T.Pesaro- Via N.Sauro, 25 - 29015 - Castel San Giovanni</t>
  </si>
  <si>
    <t>pr.T.Pesaro- Via N.Sauro, 25 - 29015 - Castel San Giovanni</t>
  </si>
  <si>
    <t>inf.N.Sauro - via N.Sauro, 25 -29015 C.S.Giovanni</t>
  </si>
  <si>
    <t>inf.T.Pesaro via N.Sauro, 25 -29015 C.S.Giovanni</t>
  </si>
  <si>
    <t>pr.T.Pesaro via N.Sauro, 25 -29015 C.S.Giovanni</t>
  </si>
  <si>
    <t>Sc.sec. pr.gr. G.Mazzini - via Verdi, 6 - 29015 - C.S.Giovanni</t>
  </si>
  <si>
    <t>inf.Sarmato - Via Moia, 1 - 29010 - Sarmato</t>
  </si>
  <si>
    <t>pr.Sarmato Via Moia, 1 - 29010 - Sarmato</t>
  </si>
  <si>
    <t>sec.Sarmato P.zza Roma, 1 - 29010 - Sarmato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</si>
</sst>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2"/>
      <name val="Bookman Old Style"/>
      <family val="1"/>
    </font>
    <font>
      <sz val="8"/>
      <name val="Times New Roman"/>
      <family val="1"/>
    </font>
    <font>
      <sz val="8"/>
      <name val="Arial"/>
    </font>
    <font>
      <b/>
      <sz val="8"/>
      <name val="Times New Roman"/>
      <family val="1"/>
    </font>
    <font>
      <b/>
      <sz val="10"/>
      <name val="Arial"/>
      <family val="2"/>
    </font>
    <font>
      <b/>
      <sz val="8"/>
      <name val="Bookman Old Style"/>
      <family val="1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color theme="0" tint="-0.1499984740745262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399975585192419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0" borderId="4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2" fillId="0" borderId="3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0" fontId="7" fillId="2" borderId="7" xfId="0" applyFont="1" applyFill="1" applyBorder="1" applyAlignment="1">
      <alignment horizontal="left" vertical="top" wrapText="1"/>
    </xf>
    <xf numFmtId="0" fontId="2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vertical="top" wrapText="1"/>
    </xf>
    <xf numFmtId="0" fontId="8" fillId="0" borderId="0" xfId="0" applyFont="1"/>
    <xf numFmtId="0" fontId="8" fillId="2" borderId="9" xfId="0" applyFont="1" applyFill="1" applyBorder="1"/>
    <xf numFmtId="0" fontId="8" fillId="2" borderId="13" xfId="0" applyFont="1" applyFill="1" applyBorder="1"/>
    <xf numFmtId="0" fontId="8" fillId="0" borderId="9" xfId="0" applyFont="1" applyBorder="1"/>
    <xf numFmtId="0" fontId="7" fillId="0" borderId="9" xfId="0" applyFont="1" applyBorder="1"/>
    <xf numFmtId="0" fontId="7" fillId="0" borderId="13" xfId="0" applyFont="1" applyBorder="1"/>
    <xf numFmtId="0" fontId="8" fillId="0" borderId="8" xfId="0" applyFont="1" applyBorder="1"/>
    <xf numFmtId="0" fontId="8" fillId="0" borderId="11" xfId="0" applyFont="1" applyBorder="1"/>
    <xf numFmtId="0" fontId="7" fillId="0" borderId="8" xfId="0" applyFont="1" applyBorder="1"/>
    <xf numFmtId="0" fontId="7" fillId="0" borderId="11" xfId="0" applyFont="1" applyBorder="1"/>
    <xf numFmtId="0" fontId="7" fillId="0" borderId="8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7" fillId="0" borderId="0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8" fillId="0" borderId="0" xfId="0" applyFont="1" applyBorder="1"/>
    <xf numFmtId="0" fontId="7" fillId="0" borderId="0" xfId="0" applyFont="1" applyBorder="1"/>
    <xf numFmtId="0" fontId="7" fillId="0" borderId="14" xfId="0" applyFont="1" applyBorder="1" applyAlignment="1">
      <alignment vertical="top"/>
    </xf>
    <xf numFmtId="0" fontId="2" fillId="0" borderId="15" xfId="0" applyFont="1" applyBorder="1" applyAlignment="1">
      <alignment vertical="top" wrapText="1"/>
    </xf>
    <xf numFmtId="0" fontId="8" fillId="0" borderId="12" xfId="0" applyFont="1" applyBorder="1"/>
    <xf numFmtId="0" fontId="7" fillId="0" borderId="12" xfId="0" applyFont="1" applyBorder="1"/>
    <xf numFmtId="0" fontId="7" fillId="0" borderId="16" xfId="0" applyFont="1" applyBorder="1"/>
    <xf numFmtId="0" fontId="2" fillId="0" borderId="13" xfId="0" applyFont="1" applyBorder="1" applyAlignment="1">
      <alignment vertical="top" wrapText="1"/>
    </xf>
    <xf numFmtId="0" fontId="2" fillId="0" borderId="11" xfId="0" applyFont="1" applyBorder="1" applyAlignment="1">
      <alignment vertical="top" wrapText="1"/>
    </xf>
    <xf numFmtId="0" fontId="7" fillId="0" borderId="17" xfId="0" applyFont="1" applyBorder="1"/>
    <xf numFmtId="0" fontId="7" fillId="0" borderId="18" xfId="0" applyFont="1" applyBorder="1" applyAlignment="1">
      <alignment vertical="top"/>
    </xf>
    <xf numFmtId="0" fontId="4" fillId="0" borderId="9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vertical="top" wrapText="1"/>
    </xf>
    <xf numFmtId="0" fontId="8" fillId="0" borderId="0" xfId="0" quotePrefix="1" applyFont="1" applyBorder="1"/>
    <xf numFmtId="0" fontId="6" fillId="0" borderId="0" xfId="0" applyFont="1" applyAlignment="1">
      <alignment horizontal="left" vertical="center"/>
    </xf>
    <xf numFmtId="0" fontId="0" fillId="0" borderId="0" xfId="0" applyAlignment="1"/>
    <xf numFmtId="0" fontId="9" fillId="0" borderId="0" xfId="0" applyFont="1" applyBorder="1" applyAlignment="1">
      <alignment horizontal="center"/>
    </xf>
    <xf numFmtId="0" fontId="2" fillId="0" borderId="8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9" xfId="0" applyFont="1" applyBorder="1" applyAlignment="1">
      <alignment vertical="top" wrapText="1"/>
    </xf>
    <xf numFmtId="0" fontId="4" fillId="0" borderId="20" xfId="0" applyFont="1" applyBorder="1" applyAlignment="1">
      <alignment horizontal="center" vertical="top" wrapText="1"/>
    </xf>
    <xf numFmtId="0" fontId="7" fillId="0" borderId="21" xfId="0" applyFont="1" applyBorder="1" applyAlignment="1">
      <alignment vertical="top" wrapText="1"/>
    </xf>
    <xf numFmtId="0" fontId="7" fillId="0" borderId="22" xfId="0" applyFont="1" applyBorder="1" applyAlignment="1">
      <alignment vertical="top" wrapText="1"/>
    </xf>
    <xf numFmtId="0" fontId="2" fillId="0" borderId="8" xfId="0" applyFont="1" applyBorder="1" applyAlignment="1"/>
    <xf numFmtId="0" fontId="2" fillId="0" borderId="11" xfId="0" applyFont="1" applyBorder="1" applyAlignment="1"/>
    <xf numFmtId="0" fontId="4" fillId="0" borderId="23" xfId="0" applyFont="1" applyBorder="1" applyAlignment="1">
      <alignment horizontal="center" vertical="top" wrapText="1"/>
    </xf>
    <xf numFmtId="0" fontId="10" fillId="0" borderId="8" xfId="0" applyFont="1" applyBorder="1"/>
    <xf numFmtId="0" fontId="0" fillId="0" borderId="8" xfId="0" applyBorder="1"/>
    <xf numFmtId="0" fontId="8" fillId="0" borderId="7" xfId="0" applyFont="1" applyBorder="1" applyAlignment="1">
      <alignment horizontal="left" vertical="top" wrapText="1"/>
    </xf>
    <xf numFmtId="0" fontId="8" fillId="0" borderId="13" xfId="0" applyFont="1" applyBorder="1"/>
    <xf numFmtId="0" fontId="4" fillId="0" borderId="14" xfId="0" applyFont="1" applyBorder="1" applyAlignment="1">
      <alignment horizontal="center" vertical="top" wrapText="1"/>
    </xf>
    <xf numFmtId="0" fontId="4" fillId="0" borderId="24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5" xfId="0" applyFont="1" applyBorder="1" applyAlignment="1">
      <alignment vertical="top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top" wrapText="1"/>
    </xf>
    <xf numFmtId="4" fontId="8" fillId="0" borderId="8" xfId="0" applyNumberFormat="1" applyFont="1" applyBorder="1"/>
    <xf numFmtId="4" fontId="8" fillId="0" borderId="9" xfId="0" applyNumberFormat="1" applyFont="1" applyBorder="1"/>
    <xf numFmtId="4" fontId="8" fillId="0" borderId="8" xfId="0" applyNumberFormat="1" applyFont="1" applyBorder="1" applyAlignment="1">
      <alignment vertical="top" wrapText="1"/>
    </xf>
    <xf numFmtId="4" fontId="8" fillId="0" borderId="12" xfId="0" applyNumberFormat="1" applyFont="1" applyBorder="1"/>
    <xf numFmtId="4" fontId="8" fillId="0" borderId="9" xfId="0" applyNumberFormat="1" applyFont="1" applyBorder="1" applyAlignment="1">
      <alignment vertical="top" wrapText="1"/>
    </xf>
    <xf numFmtId="4" fontId="8" fillId="3" borderId="9" xfId="0" applyNumberFormat="1" applyFont="1" applyFill="1" applyBorder="1"/>
    <xf numFmtId="4" fontId="8" fillId="3" borderId="8" xfId="0" applyNumberFormat="1" applyFont="1" applyFill="1" applyBorder="1" applyAlignment="1">
      <alignment vertical="top" wrapText="1"/>
    </xf>
    <xf numFmtId="0" fontId="8" fillId="4" borderId="8" xfId="0" applyFont="1" applyFill="1" applyBorder="1"/>
    <xf numFmtId="4" fontId="8" fillId="3" borderId="8" xfId="0" applyNumberFormat="1" applyFont="1" applyFill="1" applyBorder="1"/>
    <xf numFmtId="0" fontId="8" fillId="4" borderId="9" xfId="0" applyFont="1" applyFill="1" applyBorder="1"/>
    <xf numFmtId="0" fontId="7" fillId="0" borderId="26" xfId="0" applyFont="1" applyFill="1" applyBorder="1"/>
    <xf numFmtId="0" fontId="0" fillId="0" borderId="0" xfId="0" applyAlignment="1">
      <alignment vertical="top" wrapText="1"/>
    </xf>
    <xf numFmtId="0" fontId="0" fillId="5" borderId="0" xfId="0" applyFill="1" applyAlignment="1">
      <alignment vertical="top" wrapText="1"/>
    </xf>
    <xf numFmtId="0" fontId="2" fillId="0" borderId="27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4" fontId="0" fillId="0" borderId="8" xfId="0" applyNumberFormat="1" applyBorder="1"/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11" fillId="0" borderId="0" xfId="0" applyFont="1"/>
    <xf numFmtId="0" fontId="12" fillId="6" borderId="8" xfId="0" applyFont="1" applyFill="1" applyBorder="1"/>
    <xf numFmtId="0" fontId="11" fillId="3" borderId="8" xfId="0" applyFont="1" applyFill="1" applyBorder="1"/>
    <xf numFmtId="0" fontId="0" fillId="3" borderId="8" xfId="0" applyFill="1" applyBorder="1"/>
    <xf numFmtId="0" fontId="11" fillId="5" borderId="8" xfId="0" applyFont="1" applyFill="1" applyBorder="1"/>
    <xf numFmtId="0" fontId="0" fillId="5" borderId="8" xfId="0" applyFill="1" applyBorder="1"/>
    <xf numFmtId="0" fontId="0" fillId="4" borderId="8" xfId="0" applyFill="1" applyBorder="1"/>
    <xf numFmtId="0" fontId="0" fillId="0" borderId="0" xfId="0" applyBorder="1"/>
    <xf numFmtId="0" fontId="11" fillId="0" borderId="0" xfId="0" applyFont="1" applyBorder="1"/>
    <xf numFmtId="4" fontId="0" fillId="5" borderId="0" xfId="0" applyNumberFormat="1" applyFill="1" applyBorder="1"/>
    <xf numFmtId="4" fontId="0" fillId="0" borderId="0" xfId="0" applyNumberFormat="1" applyBorder="1"/>
    <xf numFmtId="4" fontId="11" fillId="0" borderId="0" xfId="0" applyNumberFormat="1" applyFont="1" applyBorder="1"/>
    <xf numFmtId="0" fontId="2" fillId="0" borderId="8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11" fillId="0" borderId="8" xfId="0" applyFont="1" applyBorder="1"/>
    <xf numFmtId="0" fontId="11" fillId="0" borderId="8" xfId="0" applyFont="1" applyBorder="1" applyAlignment="1">
      <alignment vertical="top"/>
    </xf>
    <xf numFmtId="0" fontId="0" fillId="4" borderId="8" xfId="0" applyFill="1" applyBorder="1" applyAlignment="1">
      <alignment vertical="top"/>
    </xf>
    <xf numFmtId="0" fontId="0" fillId="7" borderId="8" xfId="0" applyFill="1" applyBorder="1" applyAlignment="1">
      <alignment vertical="top"/>
    </xf>
    <xf numFmtId="4" fontId="0" fillId="0" borderId="8" xfId="0" applyNumberFormat="1" applyFill="1" applyBorder="1"/>
    <xf numFmtId="0" fontId="0" fillId="0" borderId="8" xfId="0" applyFill="1" applyBorder="1"/>
    <xf numFmtId="0" fontId="0" fillId="4" borderId="0" xfId="0" applyFill="1"/>
    <xf numFmtId="0" fontId="0" fillId="8" borderId="8" xfId="0" applyFill="1" applyBorder="1" applyAlignment="1">
      <alignment vertical="top"/>
    </xf>
    <xf numFmtId="4" fontId="0" fillId="8" borderId="8" xfId="0" applyNumberFormat="1" applyFill="1" applyBorder="1"/>
    <xf numFmtId="0" fontId="0" fillId="8" borderId="0" xfId="0" applyFill="1"/>
    <xf numFmtId="0" fontId="0" fillId="8" borderId="8" xfId="0" applyFill="1" applyBorder="1"/>
    <xf numFmtId="0" fontId="5" fillId="0" borderId="8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left" vertical="top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5" fillId="0" borderId="7" xfId="0" applyFont="1" applyBorder="1" applyAlignment="1">
      <alignment vertical="top" wrapText="1"/>
    </xf>
    <xf numFmtId="0" fontId="5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1" fillId="0" borderId="0" xfId="0" applyFont="1" applyAlignment="1">
      <alignment vertical="top" wrapText="1"/>
    </xf>
    <xf numFmtId="0" fontId="5" fillId="0" borderId="11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1" xfId="0" applyFont="1" applyBorder="1" applyAlignment="1"/>
    <xf numFmtId="0" fontId="5" fillId="0" borderId="18" xfId="0" applyFont="1" applyBorder="1" applyAlignment="1"/>
    <xf numFmtId="0" fontId="5" fillId="0" borderId="11" xfId="0" applyFont="1" applyBorder="1" applyAlignment="1">
      <alignment vertical="top" wrapText="1"/>
    </xf>
    <xf numFmtId="0" fontId="5" fillId="0" borderId="18" xfId="0" applyFont="1" applyBorder="1" applyAlignment="1">
      <alignment vertical="top" wrapText="1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CEAA8-3C96-4C78-8F44-F94E57F7AEBA}">
  <dimension ref="A1:X74"/>
  <sheetViews>
    <sheetView workbookViewId="0">
      <selection activeCell="H13" sqref="H13"/>
    </sheetView>
  </sheetViews>
  <sheetFormatPr defaultRowHeight="12.75" x14ac:dyDescent="0.2"/>
  <cols>
    <col min="1" max="1" width="53.28515625" customWidth="1"/>
    <col min="3" max="3" width="7" customWidth="1"/>
    <col min="4" max="5" width="8.85546875" customWidth="1"/>
    <col min="6" max="6" width="11.7109375" customWidth="1"/>
    <col min="7" max="7" width="8.85546875" customWidth="1"/>
    <col min="8" max="8" width="8.5703125" customWidth="1"/>
    <col min="9" max="9" width="7.5703125" customWidth="1"/>
    <col min="10" max="10" width="6.42578125" customWidth="1"/>
    <col min="11" max="11" width="6.140625" customWidth="1"/>
    <col min="12" max="12" width="6" customWidth="1"/>
    <col min="13" max="13" width="10.5703125" customWidth="1"/>
    <col min="14" max="14" width="7.7109375" customWidth="1"/>
    <col min="15" max="15" width="6.140625" customWidth="1"/>
    <col min="16" max="17" width="7" customWidth="1"/>
  </cols>
  <sheetData>
    <row r="1" spans="1:24" ht="51" x14ac:dyDescent="0.2">
      <c r="A1" s="71" t="s">
        <v>124</v>
      </c>
    </row>
    <row r="2" spans="1:24" x14ac:dyDescent="0.2">
      <c r="A2" s="70" t="s">
        <v>114</v>
      </c>
    </row>
    <row r="3" spans="1:24" ht="13.5" thickBot="1" x14ac:dyDescent="0.25"/>
    <row r="4" spans="1:24" ht="39" thickBot="1" x14ac:dyDescent="0.25">
      <c r="A4" s="66" t="s">
        <v>0</v>
      </c>
      <c r="B4" s="86" t="s">
        <v>192</v>
      </c>
      <c r="C4" s="86" t="s">
        <v>193</v>
      </c>
      <c r="D4" s="86" t="s">
        <v>194</v>
      </c>
      <c r="E4" s="86" t="s">
        <v>195</v>
      </c>
      <c r="F4" s="86" t="s">
        <v>259</v>
      </c>
      <c r="G4" s="86" t="s">
        <v>260</v>
      </c>
      <c r="H4" s="86" t="s">
        <v>174</v>
      </c>
      <c r="I4" s="86" t="s">
        <v>175</v>
      </c>
      <c r="J4" s="86" t="s">
        <v>176</v>
      </c>
      <c r="K4" s="86" t="s">
        <v>177</v>
      </c>
      <c r="L4" s="86" t="s">
        <v>178</v>
      </c>
      <c r="M4" s="86" t="s">
        <v>179</v>
      </c>
      <c r="N4" s="88" t="s">
        <v>202</v>
      </c>
      <c r="O4" s="86" t="s">
        <v>203</v>
      </c>
      <c r="P4" s="86" t="s">
        <v>204</v>
      </c>
      <c r="Q4" s="86" t="s">
        <v>180</v>
      </c>
      <c r="R4" s="86" t="s">
        <v>214</v>
      </c>
      <c r="U4" s="98"/>
      <c r="W4" s="98"/>
      <c r="X4" s="97"/>
    </row>
    <row r="5" spans="1:24" x14ac:dyDescent="0.2">
      <c r="A5" s="67" t="s">
        <v>1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63"/>
      <c r="U5" s="99"/>
      <c r="W5" s="97"/>
      <c r="X5" s="97"/>
    </row>
    <row r="6" spans="1:24" x14ac:dyDescent="0.2">
      <c r="A6" s="68" t="s">
        <v>60</v>
      </c>
      <c r="B6" s="92"/>
      <c r="C6" s="94"/>
      <c r="D6" s="9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U6" s="99"/>
      <c r="W6" s="97"/>
      <c r="X6" s="97"/>
    </row>
    <row r="7" spans="1:24" x14ac:dyDescent="0.2">
      <c r="A7" s="69" t="s">
        <v>2</v>
      </c>
      <c r="B7" s="93"/>
      <c r="C7" s="95"/>
      <c r="D7" s="9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U7" s="100"/>
      <c r="W7" s="97"/>
      <c r="X7" s="97"/>
    </row>
    <row r="8" spans="1:24" x14ac:dyDescent="0.2">
      <c r="A8" s="69" t="s">
        <v>223</v>
      </c>
      <c r="C8" s="96"/>
      <c r="D8" s="63"/>
      <c r="E8" s="96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U8" s="100"/>
      <c r="W8" s="97"/>
      <c r="X8" s="97"/>
    </row>
    <row r="9" spans="1:24" x14ac:dyDescent="0.2">
      <c r="A9" s="69" t="s">
        <v>150</v>
      </c>
      <c r="B9" s="93"/>
      <c r="C9" s="63"/>
      <c r="D9" s="93"/>
      <c r="E9" s="63"/>
      <c r="F9" s="95"/>
      <c r="G9" s="95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U9" s="101"/>
      <c r="W9" s="97"/>
      <c r="X9" s="97"/>
    </row>
    <row r="10" spans="1:24" x14ac:dyDescent="0.2">
      <c r="A10" s="69" t="s">
        <v>149</v>
      </c>
      <c r="B10" s="93"/>
      <c r="C10" s="63"/>
      <c r="D10" s="93"/>
      <c r="E10" s="63"/>
      <c r="F10" s="63"/>
      <c r="G10" s="63"/>
      <c r="H10" s="63"/>
      <c r="J10" s="63"/>
      <c r="K10" s="63"/>
      <c r="L10" s="63"/>
      <c r="M10" s="63"/>
      <c r="N10" s="63"/>
      <c r="O10" s="63"/>
      <c r="P10" s="63"/>
      <c r="Q10" s="63"/>
      <c r="R10" s="63"/>
      <c r="U10" s="100"/>
      <c r="W10" s="97"/>
      <c r="X10" s="97"/>
    </row>
    <row r="11" spans="1:24" x14ac:dyDescent="0.2">
      <c r="A11" s="69" t="s">
        <v>99</v>
      </c>
      <c r="B11" s="93"/>
      <c r="C11" s="63"/>
      <c r="D11" s="93"/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U11" s="100"/>
      <c r="W11" s="97"/>
      <c r="X11" s="97"/>
    </row>
    <row r="12" spans="1:24" x14ac:dyDescent="0.2">
      <c r="A12" s="69" t="s">
        <v>41</v>
      </c>
      <c r="B12" s="63"/>
      <c r="C12" s="96"/>
      <c r="D12" s="63"/>
      <c r="E12" s="96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U12" s="100"/>
      <c r="W12" s="97"/>
      <c r="X12" s="97"/>
    </row>
    <row r="13" spans="1:24" x14ac:dyDescent="0.2">
      <c r="A13" s="69" t="s">
        <v>182</v>
      </c>
      <c r="B13" s="63"/>
      <c r="C13" s="96"/>
      <c r="D13" s="63"/>
      <c r="E13" s="96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U13" s="100"/>
      <c r="W13" s="97"/>
      <c r="X13" s="97"/>
    </row>
    <row r="14" spans="1:24" ht="14.25" customHeight="1" x14ac:dyDescent="0.2">
      <c r="A14" s="69" t="s">
        <v>206</v>
      </c>
      <c r="B14" s="93"/>
      <c r="C14" s="63"/>
      <c r="D14" s="9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U14" s="100"/>
      <c r="W14" s="97"/>
      <c r="X14" s="97"/>
    </row>
    <row r="15" spans="1:24" ht="14.25" customHeight="1" x14ac:dyDescent="0.2">
      <c r="A15" s="69" t="s">
        <v>210</v>
      </c>
      <c r="B15" s="63"/>
      <c r="C15" s="96"/>
      <c r="D15" s="63"/>
      <c r="E15" s="96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U15" s="100"/>
      <c r="W15" s="97"/>
      <c r="X15" s="97"/>
    </row>
    <row r="16" spans="1:24" x14ac:dyDescent="0.2">
      <c r="A16" s="69" t="s">
        <v>15</v>
      </c>
      <c r="B16" s="93"/>
      <c r="C16" s="63"/>
      <c r="D16" s="9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U16" s="100"/>
      <c r="W16" s="97"/>
      <c r="X16" s="97"/>
    </row>
    <row r="17" spans="1:24" x14ac:dyDescent="0.2">
      <c r="A17" s="69" t="s">
        <v>30</v>
      </c>
      <c r="B17" s="63"/>
      <c r="C17" s="96"/>
      <c r="D17" s="63"/>
      <c r="E17" s="96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U17" s="100"/>
      <c r="W17" s="97"/>
      <c r="X17" s="97"/>
    </row>
    <row r="18" spans="1:24" x14ac:dyDescent="0.2">
      <c r="A18" s="69" t="s">
        <v>153</v>
      </c>
      <c r="B18" s="63"/>
      <c r="C18" s="96"/>
      <c r="D18" s="63"/>
      <c r="E18" s="96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U18" s="100"/>
      <c r="W18" s="97"/>
      <c r="X18" s="97"/>
    </row>
    <row r="19" spans="1:24" x14ac:dyDescent="0.2">
      <c r="A19" s="69" t="s">
        <v>216</v>
      </c>
      <c r="B19" s="93"/>
      <c r="C19" s="63"/>
      <c r="D19" s="9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U19" s="100"/>
      <c r="W19" s="97"/>
      <c r="X19" s="97"/>
    </row>
    <row r="20" spans="1:24" ht="13.5" customHeight="1" x14ac:dyDescent="0.2">
      <c r="A20" s="69" t="s">
        <v>154</v>
      </c>
      <c r="B20" s="63"/>
      <c r="C20" s="96"/>
      <c r="D20" s="63"/>
      <c r="E20" s="96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U20" s="100"/>
      <c r="W20" s="97"/>
      <c r="X20" s="97"/>
    </row>
    <row r="21" spans="1:24" ht="13.5" customHeight="1" x14ac:dyDescent="0.2">
      <c r="A21" s="69" t="s">
        <v>224</v>
      </c>
      <c r="C21" s="96"/>
      <c r="D21" s="63"/>
      <c r="E21" s="96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U21" s="97"/>
      <c r="W21" s="97"/>
      <c r="X21" s="97"/>
    </row>
    <row r="22" spans="1:24" ht="14.25" customHeight="1" x14ac:dyDescent="0.2">
      <c r="A22" s="69" t="s">
        <v>112</v>
      </c>
      <c r="B22" s="63"/>
      <c r="C22" s="96"/>
      <c r="D22" s="63"/>
      <c r="E22" s="96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U22" s="97"/>
      <c r="W22" s="97"/>
      <c r="X22" s="97"/>
    </row>
    <row r="23" spans="1:24" x14ac:dyDescent="0.2">
      <c r="A23" s="69" t="s">
        <v>225</v>
      </c>
      <c r="B23" s="63"/>
      <c r="C23" s="96"/>
      <c r="D23" s="63"/>
      <c r="E23" s="96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U23" s="97"/>
      <c r="W23" s="97"/>
      <c r="X23" s="97"/>
    </row>
    <row r="24" spans="1:24" x14ac:dyDescent="0.2">
      <c r="A24" s="69" t="s">
        <v>196</v>
      </c>
      <c r="B24" s="63"/>
      <c r="C24" s="96"/>
      <c r="D24" s="63"/>
      <c r="E24" s="96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U24" s="97"/>
      <c r="W24" s="97"/>
      <c r="X24" s="97"/>
    </row>
    <row r="25" spans="1:24" x14ac:dyDescent="0.2">
      <c r="A25" s="69" t="s">
        <v>232</v>
      </c>
      <c r="B25" s="93"/>
      <c r="C25" s="63"/>
      <c r="D25" s="93"/>
      <c r="E25" s="63"/>
      <c r="F25" s="63"/>
      <c r="G25" s="63"/>
      <c r="H25" s="63"/>
      <c r="I25" s="63"/>
      <c r="J25" s="63"/>
      <c r="K25" s="63"/>
      <c r="L25" s="63"/>
      <c r="M25" s="63"/>
      <c r="N25" s="63"/>
      <c r="O25" s="63"/>
      <c r="P25" s="63"/>
      <c r="Q25" s="63"/>
      <c r="R25" s="63"/>
      <c r="U25" s="97"/>
      <c r="W25" s="97"/>
      <c r="X25" s="97"/>
    </row>
    <row r="26" spans="1:24" x14ac:dyDescent="0.2">
      <c r="A26" s="69" t="s">
        <v>80</v>
      </c>
      <c r="B26" s="63"/>
      <c r="C26" s="96"/>
      <c r="D26" s="63"/>
      <c r="E26" s="96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/>
      <c r="U26" s="97"/>
      <c r="W26" s="97"/>
      <c r="X26" s="97"/>
    </row>
    <row r="27" spans="1:24" x14ac:dyDescent="0.2">
      <c r="A27" s="69" t="s">
        <v>155</v>
      </c>
      <c r="B27" s="63"/>
      <c r="C27" s="96"/>
      <c r="D27" s="63"/>
      <c r="E27" s="96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U27" s="97"/>
      <c r="W27" s="97"/>
      <c r="X27" s="97"/>
    </row>
    <row r="28" spans="1:24" x14ac:dyDescent="0.2">
      <c r="A28" s="69" t="s">
        <v>45</v>
      </c>
      <c r="B28" s="63"/>
      <c r="C28" s="96"/>
      <c r="D28" s="63"/>
      <c r="E28" s="96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U28" s="97"/>
      <c r="W28" s="97"/>
      <c r="X28" s="97"/>
    </row>
    <row r="29" spans="1:24" x14ac:dyDescent="0.2">
      <c r="A29" s="85" t="s">
        <v>163</v>
      </c>
      <c r="B29" s="63"/>
      <c r="C29" s="96"/>
      <c r="D29" s="63"/>
      <c r="E29" s="96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U29" s="97"/>
      <c r="W29" s="97"/>
      <c r="X29" s="97"/>
    </row>
    <row r="30" spans="1:24" x14ac:dyDescent="0.2">
      <c r="A30" s="53" t="s">
        <v>122</v>
      </c>
      <c r="B30" s="63"/>
      <c r="C30" s="96"/>
      <c r="D30" s="63"/>
      <c r="E30" s="96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U30" s="97"/>
      <c r="W30" s="97"/>
      <c r="X30" s="97"/>
    </row>
    <row r="31" spans="1:24" x14ac:dyDescent="0.2">
      <c r="A31" s="16" t="s">
        <v>74</v>
      </c>
      <c r="B31" s="63"/>
      <c r="C31" s="96"/>
      <c r="D31" s="63"/>
      <c r="E31" s="96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U31" s="97"/>
      <c r="W31" s="97"/>
      <c r="X31" s="97"/>
    </row>
    <row r="32" spans="1:24" x14ac:dyDescent="0.2">
      <c r="A32" s="12" t="s">
        <v>186</v>
      </c>
      <c r="B32" s="63"/>
      <c r="C32" s="96"/>
      <c r="D32" s="63"/>
      <c r="E32" s="96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U32" s="97"/>
      <c r="W32" s="97"/>
      <c r="X32" s="97"/>
    </row>
    <row r="33" spans="1:24" x14ac:dyDescent="0.2">
      <c r="A33" s="12" t="s">
        <v>5</v>
      </c>
      <c r="B33" s="63"/>
      <c r="C33" s="96"/>
      <c r="D33" s="63"/>
      <c r="E33" s="96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U33" s="97"/>
      <c r="W33" s="97"/>
      <c r="X33" s="97"/>
    </row>
    <row r="34" spans="1:24" x14ac:dyDescent="0.2">
      <c r="A34" s="12" t="s">
        <v>200</v>
      </c>
      <c r="B34" s="63"/>
      <c r="C34" s="96"/>
      <c r="D34" s="63"/>
      <c r="E34" s="96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U34" s="97"/>
      <c r="W34" s="97"/>
      <c r="X34" s="97"/>
    </row>
    <row r="35" spans="1:24" x14ac:dyDescent="0.2">
      <c r="A35" s="12" t="s">
        <v>201</v>
      </c>
      <c r="B35" s="63"/>
      <c r="C35" s="96"/>
      <c r="D35" s="63"/>
      <c r="E35" s="96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U35" s="97"/>
      <c r="W35" s="97"/>
      <c r="X35" s="97"/>
    </row>
    <row r="36" spans="1:24" x14ac:dyDescent="0.2">
      <c r="A36" s="12" t="s">
        <v>208</v>
      </c>
      <c r="B36" s="63"/>
      <c r="C36" s="96"/>
      <c r="D36" s="63"/>
      <c r="E36" s="96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U36" s="97"/>
      <c r="W36" s="97"/>
      <c r="X36" s="97"/>
    </row>
    <row r="37" spans="1:24" x14ac:dyDescent="0.2">
      <c r="A37" s="12" t="s">
        <v>212</v>
      </c>
      <c r="B37" s="63"/>
      <c r="C37" s="96"/>
      <c r="D37" s="63"/>
      <c r="E37" s="96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U37" s="97"/>
      <c r="W37" s="97"/>
      <c r="X37" s="97"/>
    </row>
    <row r="38" spans="1:24" x14ac:dyDescent="0.2">
      <c r="A38" s="12" t="s">
        <v>20</v>
      </c>
      <c r="B38" s="63"/>
      <c r="C38" s="96"/>
      <c r="D38" s="63"/>
      <c r="E38" s="96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U38" s="97"/>
      <c r="W38" s="97"/>
      <c r="X38" s="97"/>
    </row>
    <row r="39" spans="1:24" x14ac:dyDescent="0.2">
      <c r="A39" s="12" t="s">
        <v>21</v>
      </c>
      <c r="B39" s="63"/>
      <c r="C39" s="96"/>
      <c r="D39" s="63"/>
      <c r="E39" s="96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U39" s="97"/>
      <c r="W39" s="97"/>
      <c r="X39" s="97"/>
    </row>
    <row r="40" spans="1:24" x14ac:dyDescent="0.2">
      <c r="A40" s="12" t="s">
        <v>24</v>
      </c>
      <c r="B40" s="93"/>
      <c r="C40" s="95"/>
      <c r="D40" s="9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U40" s="97"/>
      <c r="W40" s="97"/>
      <c r="X40" s="97"/>
    </row>
    <row r="41" spans="1:24" x14ac:dyDescent="0.2">
      <c r="A41" s="16" t="s">
        <v>6</v>
      </c>
      <c r="B41" s="93"/>
      <c r="C41" s="95"/>
      <c r="D41" s="9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U41" s="97"/>
      <c r="W41" s="97"/>
      <c r="X41" s="97"/>
    </row>
    <row r="42" spans="1:24" x14ac:dyDescent="0.2">
      <c r="A42" s="16" t="s">
        <v>32</v>
      </c>
      <c r="B42" s="63"/>
      <c r="C42" s="96"/>
      <c r="D42" s="63"/>
      <c r="E42" s="96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U42" s="97"/>
      <c r="W42" s="97"/>
      <c r="X42" s="97"/>
    </row>
    <row r="43" spans="1:24" x14ac:dyDescent="0.2">
      <c r="A43" s="16" t="s">
        <v>207</v>
      </c>
      <c r="B43" s="63"/>
      <c r="C43" s="96"/>
      <c r="D43" s="63"/>
      <c r="E43" s="96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U43" s="97"/>
      <c r="W43" s="97"/>
      <c r="X43" s="97"/>
    </row>
    <row r="44" spans="1:24" x14ac:dyDescent="0.2">
      <c r="A44" s="16" t="s">
        <v>181</v>
      </c>
      <c r="B44" s="63"/>
      <c r="C44" s="96"/>
      <c r="D44" s="63"/>
      <c r="E44" s="96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U44" s="97"/>
      <c r="W44" s="97"/>
      <c r="X44" s="97"/>
    </row>
    <row r="45" spans="1:24" x14ac:dyDescent="0.2">
      <c r="A45" s="16" t="s">
        <v>166</v>
      </c>
      <c r="B45" s="63"/>
      <c r="C45" s="96"/>
      <c r="D45" s="63"/>
      <c r="E45" s="96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U45" s="97"/>
      <c r="W45" s="97"/>
      <c r="X45" s="97"/>
    </row>
    <row r="46" spans="1:24" x14ac:dyDescent="0.2">
      <c r="A46" s="16" t="s">
        <v>183</v>
      </c>
      <c r="B46" s="63"/>
      <c r="C46" s="96"/>
      <c r="D46" s="63"/>
      <c r="E46" s="96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U46" s="97"/>
      <c r="W46" s="97"/>
      <c r="X46" s="97"/>
    </row>
    <row r="47" spans="1:24" x14ac:dyDescent="0.2">
      <c r="A47" s="16" t="s">
        <v>211</v>
      </c>
      <c r="B47" s="63"/>
      <c r="C47" s="96"/>
      <c r="D47" s="63"/>
      <c r="E47" s="96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U47" s="97"/>
      <c r="W47" s="97"/>
      <c r="X47" s="97"/>
    </row>
    <row r="48" spans="1:24" x14ac:dyDescent="0.2">
      <c r="A48" s="16" t="s">
        <v>22</v>
      </c>
      <c r="B48" s="93"/>
      <c r="C48" s="63"/>
      <c r="D48" s="9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U48" s="97"/>
      <c r="W48" s="97"/>
      <c r="X48" s="97"/>
    </row>
    <row r="49" spans="1:24" x14ac:dyDescent="0.2">
      <c r="A49" s="16" t="s">
        <v>57</v>
      </c>
      <c r="B49" s="93"/>
      <c r="C49" s="63"/>
      <c r="D49" s="9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U49" s="97"/>
      <c r="W49" s="97"/>
      <c r="X49" s="97"/>
    </row>
    <row r="50" spans="1:24" x14ac:dyDescent="0.2">
      <c r="A50" s="16" t="s">
        <v>125</v>
      </c>
      <c r="B50" s="63"/>
      <c r="C50" s="96"/>
      <c r="D50" s="63"/>
      <c r="E50" s="96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U50" s="97"/>
      <c r="W50" s="97"/>
      <c r="X50" s="97"/>
    </row>
    <row r="51" spans="1:24" x14ac:dyDescent="0.2">
      <c r="A51" s="16" t="s">
        <v>164</v>
      </c>
      <c r="B51" s="63"/>
      <c r="C51" s="96"/>
      <c r="D51" s="63"/>
      <c r="E51" s="96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U51" s="97"/>
      <c r="W51" s="97"/>
      <c r="X51" s="97"/>
    </row>
    <row r="52" spans="1:24" x14ac:dyDescent="0.2">
      <c r="A52" s="16" t="s">
        <v>165</v>
      </c>
      <c r="B52" s="63"/>
      <c r="C52" s="96"/>
      <c r="D52" s="63"/>
      <c r="E52" s="96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W52" s="97"/>
      <c r="X52" s="97"/>
    </row>
    <row r="53" spans="1:24" x14ac:dyDescent="0.2">
      <c r="A53" s="16" t="s">
        <v>126</v>
      </c>
      <c r="B53" s="63"/>
      <c r="C53" s="96"/>
      <c r="D53" s="63"/>
      <c r="E53" s="96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W53" s="97"/>
      <c r="X53" s="97"/>
    </row>
    <row r="54" spans="1:24" x14ac:dyDescent="0.2">
      <c r="A54" s="12" t="s">
        <v>9</v>
      </c>
      <c r="B54" s="93"/>
      <c r="C54" s="63"/>
      <c r="D54" s="9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W54" s="97"/>
      <c r="X54" s="97"/>
    </row>
    <row r="55" spans="1:24" x14ac:dyDescent="0.2">
      <c r="A55" s="15" t="s">
        <v>156</v>
      </c>
      <c r="B55" s="63"/>
      <c r="C55" s="96"/>
      <c r="D55" s="63"/>
      <c r="E55" s="96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W55" s="97"/>
      <c r="X55" s="97"/>
    </row>
    <row r="56" spans="1:24" x14ac:dyDescent="0.2">
      <c r="A56" s="46" t="s">
        <v>209</v>
      </c>
      <c r="B56" s="63"/>
      <c r="C56" s="96"/>
      <c r="D56" s="63"/>
      <c r="E56" s="96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W56" s="97"/>
      <c r="X56" s="97"/>
    </row>
    <row r="57" spans="1:24" x14ac:dyDescent="0.2">
      <c r="A57" s="16" t="s">
        <v>184</v>
      </c>
      <c r="B57" s="63"/>
      <c r="C57" s="96"/>
      <c r="D57" s="63"/>
      <c r="E57" s="96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W57" s="97"/>
      <c r="X57" s="97"/>
    </row>
    <row r="58" spans="1:24" ht="21.75" x14ac:dyDescent="0.2">
      <c r="A58" s="12" t="s">
        <v>113</v>
      </c>
      <c r="B58" s="63"/>
      <c r="C58" s="96"/>
      <c r="D58" s="63"/>
      <c r="E58" s="96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W58" s="97"/>
      <c r="X58" s="97"/>
    </row>
    <row r="59" spans="1:24" ht="21.75" x14ac:dyDescent="0.2">
      <c r="A59" s="12" t="s">
        <v>79</v>
      </c>
      <c r="B59" s="63"/>
      <c r="C59" s="96"/>
      <c r="D59" s="63"/>
      <c r="E59" s="96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W59" s="97"/>
      <c r="X59" s="97"/>
    </row>
    <row r="60" spans="1:24" x14ac:dyDescent="0.2">
      <c r="A60" s="12" t="s">
        <v>37</v>
      </c>
      <c r="B60" s="63"/>
      <c r="C60" s="96"/>
      <c r="D60" s="63"/>
      <c r="E60" s="96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W60" s="97"/>
    </row>
    <row r="61" spans="1:24" x14ac:dyDescent="0.2">
      <c r="A61" s="12" t="s">
        <v>38</v>
      </c>
      <c r="B61" s="63"/>
      <c r="C61" s="96"/>
      <c r="D61" s="63"/>
      <c r="E61" s="96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</row>
    <row r="62" spans="1:24" x14ac:dyDescent="0.2">
      <c r="A62" s="12" t="s">
        <v>187</v>
      </c>
      <c r="B62" s="63"/>
      <c r="C62" s="96"/>
      <c r="D62" s="63"/>
      <c r="E62" s="96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</row>
    <row r="63" spans="1:24" ht="12" customHeight="1" x14ac:dyDescent="0.2">
      <c r="A63" s="17" t="s">
        <v>226</v>
      </c>
      <c r="B63" s="63"/>
      <c r="C63" s="96"/>
      <c r="D63" s="63"/>
      <c r="E63" s="96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</row>
    <row r="64" spans="1:24" ht="12" customHeight="1" x14ac:dyDescent="0.2">
      <c r="A64" s="17" t="s">
        <v>218</v>
      </c>
      <c r="B64" s="93"/>
      <c r="C64" s="63"/>
      <c r="D64" s="9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</row>
    <row r="65" spans="1:22" x14ac:dyDescent="0.2">
      <c r="A65" s="17" t="s">
        <v>159</v>
      </c>
      <c r="B65" s="63"/>
      <c r="C65" s="96"/>
      <c r="D65" s="63"/>
      <c r="E65" s="96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</row>
    <row r="66" spans="1:22" ht="13.5" customHeight="1" x14ac:dyDescent="0.2">
      <c r="A66" s="17" t="s">
        <v>160</v>
      </c>
      <c r="B66" s="63"/>
      <c r="C66" s="96"/>
      <c r="D66" s="63"/>
      <c r="E66" s="96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</row>
    <row r="67" spans="1:22" x14ac:dyDescent="0.2">
      <c r="A67" s="17" t="s">
        <v>109</v>
      </c>
      <c r="B67" s="63"/>
      <c r="C67" s="96"/>
      <c r="D67" s="63"/>
      <c r="E67" s="96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</row>
    <row r="68" spans="1:22" x14ac:dyDescent="0.2">
      <c r="A68" s="17" t="s">
        <v>123</v>
      </c>
      <c r="B68" s="63"/>
      <c r="C68" s="96"/>
      <c r="D68" s="63"/>
      <c r="E68" s="96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</row>
    <row r="69" spans="1:22" ht="14.25" customHeight="1" x14ac:dyDescent="0.2">
      <c r="A69" s="17" t="s">
        <v>167</v>
      </c>
      <c r="B69" s="63"/>
      <c r="C69" s="96"/>
      <c r="D69" s="63"/>
      <c r="E69" s="96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V69">
        <f>W59+U21</f>
        <v>0</v>
      </c>
    </row>
    <row r="70" spans="1:22" ht="14.25" customHeight="1" x14ac:dyDescent="0.2">
      <c r="A70" s="17" t="s">
        <v>219</v>
      </c>
      <c r="B70" s="63"/>
      <c r="C70" s="96"/>
      <c r="D70" s="63"/>
      <c r="E70" s="96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</row>
    <row r="71" spans="1:22" ht="14.25" customHeight="1" x14ac:dyDescent="0.2">
      <c r="A71" s="17" t="s">
        <v>220</v>
      </c>
      <c r="B71" s="63"/>
      <c r="C71" s="96"/>
      <c r="D71" s="63"/>
      <c r="E71" s="96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</row>
    <row r="72" spans="1:22" ht="13.5" customHeight="1" x14ac:dyDescent="0.2">
      <c r="A72" s="17" t="s">
        <v>64</v>
      </c>
      <c r="B72" s="63"/>
      <c r="C72" s="96"/>
      <c r="D72" s="63"/>
      <c r="E72" s="96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</row>
    <row r="73" spans="1:22" ht="13.5" customHeight="1" x14ac:dyDescent="0.2">
      <c r="A73" s="17" t="s">
        <v>170</v>
      </c>
      <c r="B73" s="93"/>
      <c r="C73" s="63"/>
      <c r="D73" s="9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</row>
    <row r="74" spans="1:22" x14ac:dyDescent="0.2">
      <c r="A74" s="26" t="s">
        <v>44</v>
      </c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</row>
  </sheetData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221E42-D6FB-4F88-B517-91061AF3F1E7}">
  <dimension ref="A1:U92"/>
  <sheetViews>
    <sheetView workbookViewId="0">
      <selection activeCell="W88" sqref="W88"/>
    </sheetView>
  </sheetViews>
  <sheetFormatPr defaultRowHeight="12.75" x14ac:dyDescent="0.2"/>
  <cols>
    <col min="1" max="1" width="53.28515625" customWidth="1"/>
    <col min="3" max="3" width="7" customWidth="1"/>
    <col min="4" max="5" width="8.85546875" customWidth="1"/>
    <col min="6" max="6" width="11.7109375" customWidth="1"/>
    <col min="7" max="7" width="8.85546875" customWidth="1"/>
    <col min="8" max="8" width="8.5703125" customWidth="1"/>
    <col min="9" max="9" width="7.5703125" customWidth="1"/>
    <col min="10" max="10" width="6.42578125" customWidth="1"/>
    <col min="11" max="11" width="6.140625" customWidth="1"/>
    <col min="12" max="12" width="6" customWidth="1"/>
    <col min="13" max="13" width="10.5703125" customWidth="1"/>
    <col min="14" max="14" width="7.7109375" customWidth="1"/>
    <col min="15" max="15" width="6.140625" customWidth="1"/>
    <col min="16" max="17" width="7" customWidth="1"/>
  </cols>
  <sheetData>
    <row r="1" spans="1:21" ht="51" x14ac:dyDescent="0.2">
      <c r="A1" s="71" t="s">
        <v>124</v>
      </c>
    </row>
    <row r="2" spans="1:21" x14ac:dyDescent="0.2">
      <c r="A2" s="70" t="s">
        <v>114</v>
      </c>
    </row>
    <row r="3" spans="1:21" ht="13.5" thickBot="1" x14ac:dyDescent="0.25"/>
    <row r="4" spans="1:21" ht="39" thickBot="1" x14ac:dyDescent="0.25">
      <c r="A4" s="66" t="s">
        <v>0</v>
      </c>
      <c r="B4" s="86" t="s">
        <v>192</v>
      </c>
      <c r="C4" s="86" t="s">
        <v>193</v>
      </c>
      <c r="D4" s="86" t="s">
        <v>194</v>
      </c>
      <c r="E4" s="86" t="s">
        <v>195</v>
      </c>
      <c r="F4" s="86" t="s">
        <v>221</v>
      </c>
      <c r="G4" s="86" t="s">
        <v>222</v>
      </c>
      <c r="H4" s="86" t="s">
        <v>174</v>
      </c>
      <c r="I4" s="86" t="s">
        <v>175</v>
      </c>
      <c r="J4" s="86" t="s">
        <v>176</v>
      </c>
      <c r="K4" s="86" t="s">
        <v>177</v>
      </c>
      <c r="L4" s="86" t="s">
        <v>178</v>
      </c>
      <c r="M4" s="86" t="s">
        <v>179</v>
      </c>
      <c r="N4" s="88" t="s">
        <v>202</v>
      </c>
      <c r="O4" s="86" t="s">
        <v>203</v>
      </c>
      <c r="P4" s="86" t="s">
        <v>204</v>
      </c>
      <c r="Q4" s="86" t="s">
        <v>180</v>
      </c>
      <c r="R4" s="86" t="s">
        <v>214</v>
      </c>
    </row>
    <row r="5" spans="1:21" x14ac:dyDescent="0.2">
      <c r="A5" s="67" t="s">
        <v>1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63"/>
    </row>
    <row r="6" spans="1:21" x14ac:dyDescent="0.2">
      <c r="A6" s="68" t="s">
        <v>60</v>
      </c>
      <c r="B6" s="92">
        <v>0.55000000000000004</v>
      </c>
      <c r="C6" s="94">
        <v>2.58</v>
      </c>
      <c r="D6" s="93">
        <f>B6*R6</f>
        <v>13.200000000000001</v>
      </c>
      <c r="E6" s="63">
        <f>C6*R6</f>
        <v>61.92</v>
      </c>
      <c r="F6" s="63">
        <v>0.6</v>
      </c>
      <c r="G6" s="63">
        <f>F6*R6</f>
        <v>14.399999999999999</v>
      </c>
      <c r="H6" s="63"/>
      <c r="I6" s="63"/>
      <c r="J6" s="63"/>
      <c r="K6" s="63"/>
      <c r="L6" s="63"/>
      <c r="M6" s="63">
        <f>N6+O6+P6</f>
        <v>7</v>
      </c>
      <c r="N6" s="63">
        <v>3</v>
      </c>
      <c r="O6" s="63">
        <v>4</v>
      </c>
      <c r="P6" s="63"/>
      <c r="Q6" s="63">
        <v>10</v>
      </c>
      <c r="R6" s="63">
        <f>H6+I6+J6+K6+L6+M6+N6+O6+P6+Q6</f>
        <v>24</v>
      </c>
    </row>
    <row r="7" spans="1:21" x14ac:dyDescent="0.2">
      <c r="A7" s="69" t="s">
        <v>2</v>
      </c>
      <c r="B7" s="93">
        <v>0.45</v>
      </c>
      <c r="C7" s="95">
        <v>0.52</v>
      </c>
      <c r="D7" s="93">
        <f t="shared" ref="D7:D82" si="0">B7*R7</f>
        <v>11.700000000000001</v>
      </c>
      <c r="E7" s="63">
        <f t="shared" ref="E7:E79" si="1">C7*R7</f>
        <v>13.52</v>
      </c>
      <c r="F7" s="63">
        <v>0.49</v>
      </c>
      <c r="G7" s="63">
        <f t="shared" ref="G7:G75" si="2">F7*R7</f>
        <v>12.74</v>
      </c>
      <c r="H7" s="63"/>
      <c r="I7" s="63">
        <v>6</v>
      </c>
      <c r="J7" s="63"/>
      <c r="K7" s="63">
        <v>20</v>
      </c>
      <c r="L7" s="63"/>
      <c r="M7" s="63">
        <f t="shared" ref="M7:M82" si="3">N7+O7+P7</f>
        <v>0</v>
      </c>
      <c r="N7" s="63"/>
      <c r="O7" s="63"/>
      <c r="P7" s="63"/>
      <c r="Q7" s="63"/>
      <c r="R7" s="63">
        <f t="shared" ref="R7:R82" si="4">H7+I7+J7+K7+L7+M7+N7+O7+P7+Q7</f>
        <v>26</v>
      </c>
    </row>
    <row r="8" spans="1:21" x14ac:dyDescent="0.2">
      <c r="A8" s="69" t="s">
        <v>151</v>
      </c>
      <c r="B8" s="63">
        <v>1.98</v>
      </c>
      <c r="C8" s="63"/>
      <c r="D8" s="63">
        <f t="shared" si="0"/>
        <v>279.18</v>
      </c>
      <c r="E8" s="63">
        <f t="shared" si="1"/>
        <v>0</v>
      </c>
      <c r="F8" s="63"/>
      <c r="G8" s="63">
        <f t="shared" si="2"/>
        <v>0</v>
      </c>
      <c r="H8" s="63"/>
      <c r="I8" s="63"/>
      <c r="J8" s="63">
        <v>7</v>
      </c>
      <c r="K8" s="63">
        <v>50</v>
      </c>
      <c r="L8" s="63">
        <v>10</v>
      </c>
      <c r="M8" s="63">
        <f t="shared" si="3"/>
        <v>32</v>
      </c>
      <c r="N8" s="63">
        <v>20</v>
      </c>
      <c r="O8" s="63">
        <v>12</v>
      </c>
      <c r="P8" s="63"/>
      <c r="Q8" s="63">
        <v>10</v>
      </c>
      <c r="R8" s="63">
        <f t="shared" si="4"/>
        <v>141</v>
      </c>
    </row>
    <row r="9" spans="1:21" x14ac:dyDescent="0.2">
      <c r="A9" s="69" t="s">
        <v>223</v>
      </c>
      <c r="C9" s="96">
        <v>1.39</v>
      </c>
      <c r="D9" s="63"/>
      <c r="E9" s="96">
        <f t="shared" si="1"/>
        <v>195.98999999999998</v>
      </c>
      <c r="F9" s="63"/>
      <c r="G9" s="63">
        <f t="shared" si="2"/>
        <v>0</v>
      </c>
      <c r="H9" s="63"/>
      <c r="I9" s="63"/>
      <c r="J9" s="63"/>
      <c r="K9" s="63"/>
      <c r="L9" s="63"/>
      <c r="M9" s="63"/>
      <c r="N9" s="63"/>
      <c r="O9" s="63"/>
      <c r="P9" s="63"/>
      <c r="Q9" s="63"/>
      <c r="R9" s="63">
        <v>141</v>
      </c>
    </row>
    <row r="10" spans="1:21" x14ac:dyDescent="0.2">
      <c r="A10" s="69" t="s">
        <v>227</v>
      </c>
      <c r="B10" s="63"/>
      <c r="C10" s="63"/>
      <c r="D10" s="63"/>
      <c r="E10" s="63"/>
      <c r="F10" s="63">
        <v>1.1299999999999999</v>
      </c>
      <c r="G10" s="63">
        <f t="shared" si="2"/>
        <v>159.32999999999998</v>
      </c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>
        <v>141</v>
      </c>
    </row>
    <row r="11" spans="1:21" x14ac:dyDescent="0.2">
      <c r="A11" s="69" t="s">
        <v>150</v>
      </c>
      <c r="B11" s="93">
        <v>0.72</v>
      </c>
      <c r="C11" s="63">
        <v>0.82</v>
      </c>
      <c r="D11" s="93">
        <f t="shared" si="0"/>
        <v>43.199999999999996</v>
      </c>
      <c r="E11" s="63">
        <f t="shared" si="1"/>
        <v>49.199999999999996</v>
      </c>
      <c r="F11" s="63">
        <v>0.34</v>
      </c>
      <c r="G11" s="63">
        <f t="shared" si="2"/>
        <v>20.400000000000002</v>
      </c>
      <c r="H11" s="63"/>
      <c r="I11" s="63"/>
      <c r="J11" s="63"/>
      <c r="K11" s="63">
        <v>60</v>
      </c>
      <c r="L11" s="63"/>
      <c r="M11" s="63">
        <f t="shared" si="3"/>
        <v>0</v>
      </c>
      <c r="N11" s="63"/>
      <c r="O11" s="63"/>
      <c r="P11" s="63"/>
      <c r="Q11" s="63"/>
      <c r="R11" s="63">
        <f t="shared" si="4"/>
        <v>60</v>
      </c>
      <c r="U11" s="90"/>
    </row>
    <row r="12" spans="1:21" x14ac:dyDescent="0.2">
      <c r="A12" s="69" t="s">
        <v>149</v>
      </c>
      <c r="B12" s="93">
        <v>0.45</v>
      </c>
      <c r="C12" s="63">
        <v>0.84</v>
      </c>
      <c r="D12" s="93">
        <f t="shared" si="0"/>
        <v>18</v>
      </c>
      <c r="E12" s="63">
        <f t="shared" si="1"/>
        <v>33.6</v>
      </c>
      <c r="F12" s="63">
        <v>0.92</v>
      </c>
      <c r="G12" s="63">
        <f t="shared" si="2"/>
        <v>36.800000000000004</v>
      </c>
      <c r="H12" s="63"/>
      <c r="J12" s="63"/>
      <c r="K12" s="63"/>
      <c r="L12" s="63"/>
      <c r="M12" s="63">
        <f t="shared" si="3"/>
        <v>20</v>
      </c>
      <c r="N12" s="63">
        <v>20</v>
      </c>
      <c r="O12" s="63"/>
      <c r="P12" s="63"/>
      <c r="Q12" s="63"/>
      <c r="R12" s="63">
        <f t="shared" si="4"/>
        <v>40</v>
      </c>
    </row>
    <row r="13" spans="1:21" x14ac:dyDescent="0.2">
      <c r="A13" s="69" t="s">
        <v>99</v>
      </c>
      <c r="B13" s="93">
        <v>1.8</v>
      </c>
      <c r="C13" s="63">
        <v>2.1</v>
      </c>
      <c r="D13" s="93">
        <f t="shared" si="0"/>
        <v>334.8</v>
      </c>
      <c r="E13" s="63">
        <f t="shared" si="1"/>
        <v>390.6</v>
      </c>
      <c r="F13" s="63" t="s">
        <v>228</v>
      </c>
      <c r="G13" s="63" t="e">
        <f t="shared" si="2"/>
        <v>#VALUE!</v>
      </c>
      <c r="H13" s="63">
        <v>20</v>
      </c>
      <c r="I13" s="63">
        <v>34</v>
      </c>
      <c r="J13" s="63"/>
      <c r="K13" s="63"/>
      <c r="L13" s="63">
        <v>10</v>
      </c>
      <c r="M13" s="63">
        <f t="shared" si="3"/>
        <v>56</v>
      </c>
      <c r="N13" s="63">
        <v>20</v>
      </c>
      <c r="O13" s="63">
        <v>36</v>
      </c>
      <c r="P13" s="63"/>
      <c r="Q13" s="63">
        <v>10</v>
      </c>
      <c r="R13" s="63">
        <f t="shared" si="4"/>
        <v>186</v>
      </c>
    </row>
    <row r="14" spans="1:21" x14ac:dyDescent="0.2">
      <c r="A14" s="69" t="s">
        <v>41</v>
      </c>
      <c r="B14" s="63"/>
      <c r="C14" s="96">
        <v>29.9</v>
      </c>
      <c r="D14" s="63">
        <f t="shared" si="0"/>
        <v>0</v>
      </c>
      <c r="E14" s="96">
        <f t="shared" si="1"/>
        <v>478.4</v>
      </c>
      <c r="F14" s="63" t="s">
        <v>228</v>
      </c>
      <c r="G14" s="63" t="e">
        <f t="shared" si="2"/>
        <v>#VALUE!</v>
      </c>
      <c r="H14" s="63">
        <v>10</v>
      </c>
      <c r="I14" s="63"/>
      <c r="J14" s="63"/>
      <c r="K14" s="63"/>
      <c r="L14" s="63"/>
      <c r="M14" s="63">
        <f t="shared" si="3"/>
        <v>3</v>
      </c>
      <c r="N14" s="63">
        <v>3</v>
      </c>
      <c r="O14" s="63"/>
      <c r="P14" s="63"/>
      <c r="Q14" s="63"/>
      <c r="R14" s="63">
        <f t="shared" si="4"/>
        <v>16</v>
      </c>
    </row>
    <row r="15" spans="1:21" x14ac:dyDescent="0.2">
      <c r="A15" s="69" t="s">
        <v>215</v>
      </c>
      <c r="B15" s="63">
        <v>39</v>
      </c>
      <c r="C15" s="63"/>
      <c r="D15" s="63">
        <f t="shared" si="0"/>
        <v>624</v>
      </c>
      <c r="E15" s="63">
        <f t="shared" si="1"/>
        <v>0</v>
      </c>
      <c r="F15" s="63" t="s">
        <v>228</v>
      </c>
      <c r="G15" s="63" t="e">
        <f t="shared" si="2"/>
        <v>#VALUE!</v>
      </c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>
        <v>16</v>
      </c>
    </row>
    <row r="16" spans="1:21" x14ac:dyDescent="0.2">
      <c r="A16" s="69" t="s">
        <v>182</v>
      </c>
      <c r="B16" s="63"/>
      <c r="C16" s="96">
        <v>3.9</v>
      </c>
      <c r="D16" s="63">
        <f t="shared" si="0"/>
        <v>0</v>
      </c>
      <c r="E16" s="96">
        <f t="shared" si="1"/>
        <v>241.79999999999998</v>
      </c>
      <c r="F16" s="63"/>
      <c r="G16" s="63">
        <f t="shared" si="2"/>
        <v>0</v>
      </c>
      <c r="H16" s="63"/>
      <c r="I16" s="63"/>
      <c r="J16" s="63"/>
      <c r="K16" s="63">
        <v>30</v>
      </c>
      <c r="L16" s="63"/>
      <c r="M16" s="63">
        <f t="shared" si="3"/>
        <v>16</v>
      </c>
      <c r="N16" s="63">
        <v>10</v>
      </c>
      <c r="O16" s="63">
        <v>6</v>
      </c>
      <c r="P16" s="63"/>
      <c r="Q16" s="63"/>
      <c r="R16" s="63">
        <f t="shared" si="4"/>
        <v>62</v>
      </c>
    </row>
    <row r="17" spans="1:18" ht="14.25" customHeight="1" x14ac:dyDescent="0.2">
      <c r="A17" s="69" t="s">
        <v>206</v>
      </c>
      <c r="B17" s="93">
        <v>6.5</v>
      </c>
      <c r="C17" s="63">
        <v>9.5</v>
      </c>
      <c r="D17" s="93">
        <f t="shared" si="0"/>
        <v>247</v>
      </c>
      <c r="E17" s="63">
        <f t="shared" si="1"/>
        <v>361</v>
      </c>
      <c r="F17" s="63"/>
      <c r="G17" s="63">
        <f t="shared" si="2"/>
        <v>0</v>
      </c>
      <c r="H17" s="63"/>
      <c r="I17" s="63"/>
      <c r="J17" s="63"/>
      <c r="K17" s="63">
        <v>20</v>
      </c>
      <c r="L17" s="63">
        <v>2</v>
      </c>
      <c r="M17" s="63">
        <f t="shared" si="3"/>
        <v>6</v>
      </c>
      <c r="N17" s="63"/>
      <c r="O17" s="63">
        <v>6</v>
      </c>
      <c r="P17" s="63"/>
      <c r="Q17" s="63">
        <v>4</v>
      </c>
      <c r="R17" s="63">
        <f t="shared" si="4"/>
        <v>38</v>
      </c>
    </row>
    <row r="18" spans="1:18" ht="14.25" customHeight="1" x14ac:dyDescent="0.2">
      <c r="A18" s="69" t="s">
        <v>210</v>
      </c>
      <c r="B18" s="63"/>
      <c r="C18" s="96">
        <v>4.9800000000000004</v>
      </c>
      <c r="D18" s="63">
        <f t="shared" si="0"/>
        <v>0</v>
      </c>
      <c r="E18" s="96">
        <f t="shared" si="1"/>
        <v>199.20000000000002</v>
      </c>
      <c r="F18" s="63"/>
      <c r="G18" s="63">
        <f t="shared" si="2"/>
        <v>0</v>
      </c>
      <c r="H18" s="63">
        <v>10</v>
      </c>
      <c r="I18" s="63">
        <v>20</v>
      </c>
      <c r="J18" s="63"/>
      <c r="K18" s="63">
        <v>10</v>
      </c>
      <c r="L18" s="63"/>
      <c r="M18" s="63">
        <f t="shared" si="3"/>
        <v>0</v>
      </c>
      <c r="N18" s="63"/>
      <c r="O18" s="63"/>
      <c r="P18" s="63"/>
      <c r="Q18" s="63"/>
      <c r="R18" s="63">
        <f t="shared" si="4"/>
        <v>40</v>
      </c>
    </row>
    <row r="19" spans="1:18" ht="14.25" customHeight="1" x14ac:dyDescent="0.2">
      <c r="A19" s="69" t="s">
        <v>229</v>
      </c>
      <c r="B19" s="63"/>
      <c r="C19" s="63"/>
      <c r="D19" s="63"/>
      <c r="E19" s="63"/>
      <c r="F19" s="63">
        <v>10.5</v>
      </c>
      <c r="G19" s="63">
        <f t="shared" si="2"/>
        <v>420</v>
      </c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>
        <v>40</v>
      </c>
    </row>
    <row r="20" spans="1:18" x14ac:dyDescent="0.2">
      <c r="A20" s="69" t="s">
        <v>15</v>
      </c>
      <c r="B20" s="93">
        <v>2.4500000000000002</v>
      </c>
      <c r="C20" s="63"/>
      <c r="D20" s="93">
        <f t="shared" si="0"/>
        <v>173.95000000000002</v>
      </c>
      <c r="E20" s="63">
        <f t="shared" si="1"/>
        <v>0</v>
      </c>
      <c r="F20" s="63"/>
      <c r="G20" s="63">
        <f t="shared" si="2"/>
        <v>0</v>
      </c>
      <c r="H20" s="63"/>
      <c r="I20" s="63"/>
      <c r="J20" s="63">
        <v>7</v>
      </c>
      <c r="K20" s="63"/>
      <c r="L20" s="63">
        <v>10</v>
      </c>
      <c r="M20" s="63">
        <f t="shared" si="3"/>
        <v>24</v>
      </c>
      <c r="N20" s="63"/>
      <c r="O20" s="63">
        <v>24</v>
      </c>
      <c r="P20" s="63"/>
      <c r="Q20" s="63">
        <v>6</v>
      </c>
      <c r="R20" s="63">
        <f t="shared" si="4"/>
        <v>71</v>
      </c>
    </row>
    <row r="21" spans="1:18" x14ac:dyDescent="0.2">
      <c r="A21" s="69" t="s">
        <v>30</v>
      </c>
      <c r="B21" s="63"/>
      <c r="C21" s="96">
        <v>2.2999999999999998</v>
      </c>
      <c r="D21" s="63">
        <f t="shared" si="0"/>
        <v>0</v>
      </c>
      <c r="E21" s="96">
        <f t="shared" si="1"/>
        <v>322</v>
      </c>
      <c r="F21" s="63"/>
      <c r="G21" s="63">
        <f t="shared" si="2"/>
        <v>0</v>
      </c>
      <c r="H21" s="63"/>
      <c r="I21" s="63">
        <v>30</v>
      </c>
      <c r="J21" s="63"/>
      <c r="K21" s="63">
        <v>50</v>
      </c>
      <c r="L21" s="63"/>
      <c r="M21" s="63">
        <f t="shared" si="3"/>
        <v>30</v>
      </c>
      <c r="N21" s="63">
        <v>30</v>
      </c>
      <c r="O21" s="63"/>
      <c r="P21" s="63"/>
      <c r="Q21" s="63"/>
      <c r="R21" s="63">
        <f t="shared" si="4"/>
        <v>140</v>
      </c>
    </row>
    <row r="22" spans="1:18" x14ac:dyDescent="0.2">
      <c r="A22" s="69" t="s">
        <v>153</v>
      </c>
      <c r="B22" s="63"/>
      <c r="C22" s="96">
        <v>2.2000000000000002</v>
      </c>
      <c r="D22" s="63">
        <f t="shared" si="0"/>
        <v>0</v>
      </c>
      <c r="E22" s="96">
        <f t="shared" si="1"/>
        <v>33</v>
      </c>
      <c r="F22" s="63"/>
      <c r="G22" s="63">
        <f t="shared" si="2"/>
        <v>0</v>
      </c>
      <c r="H22" s="63">
        <v>15</v>
      </c>
      <c r="I22" s="63"/>
      <c r="J22" s="63"/>
      <c r="K22" s="63"/>
      <c r="L22" s="63"/>
      <c r="M22" s="63">
        <f t="shared" si="3"/>
        <v>0</v>
      </c>
      <c r="N22" s="63"/>
      <c r="O22" s="63"/>
      <c r="P22" s="63"/>
      <c r="Q22" s="63"/>
      <c r="R22" s="63">
        <f t="shared" si="4"/>
        <v>15</v>
      </c>
    </row>
    <row r="23" spans="1:18" x14ac:dyDescent="0.2">
      <c r="A23" s="69" t="s">
        <v>216</v>
      </c>
      <c r="B23" s="93">
        <v>1.86</v>
      </c>
      <c r="C23" s="63"/>
      <c r="D23" s="93">
        <f t="shared" si="0"/>
        <v>27.900000000000002</v>
      </c>
      <c r="E23" s="63">
        <f t="shared" si="1"/>
        <v>0</v>
      </c>
      <c r="F23" s="63"/>
      <c r="G23" s="63">
        <f t="shared" si="2"/>
        <v>0</v>
      </c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>
        <v>15</v>
      </c>
    </row>
    <row r="24" spans="1:18" x14ac:dyDescent="0.2">
      <c r="A24" s="69" t="s">
        <v>230</v>
      </c>
      <c r="B24" s="63"/>
      <c r="C24" s="63"/>
      <c r="D24" s="63"/>
      <c r="E24" s="63"/>
      <c r="F24" s="63">
        <v>1.17</v>
      </c>
      <c r="G24" s="63">
        <f t="shared" si="2"/>
        <v>46.8</v>
      </c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>
        <v>40</v>
      </c>
    </row>
    <row r="25" spans="1:18" ht="13.5" customHeight="1" x14ac:dyDescent="0.2">
      <c r="A25" s="69" t="s">
        <v>154</v>
      </c>
      <c r="B25" s="63"/>
      <c r="C25" s="96">
        <v>1.48</v>
      </c>
      <c r="D25" s="63">
        <f t="shared" si="0"/>
        <v>0</v>
      </c>
      <c r="E25" s="96">
        <f t="shared" si="1"/>
        <v>482.48</v>
      </c>
      <c r="F25" s="63"/>
      <c r="G25" s="63">
        <f t="shared" si="2"/>
        <v>0</v>
      </c>
      <c r="H25" s="63"/>
      <c r="I25" s="63"/>
      <c r="J25" s="63"/>
      <c r="K25" s="63"/>
      <c r="L25" s="63"/>
      <c r="M25" s="63">
        <f t="shared" si="3"/>
        <v>24</v>
      </c>
      <c r="N25" s="63"/>
      <c r="O25" s="63">
        <v>24</v>
      </c>
      <c r="P25" s="63"/>
      <c r="Q25" s="63"/>
      <c r="R25" s="63">
        <v>326</v>
      </c>
    </row>
    <row r="26" spans="1:18" ht="13.5" customHeight="1" x14ac:dyDescent="0.2">
      <c r="A26" s="69" t="s">
        <v>224</v>
      </c>
      <c r="C26" s="96">
        <v>2.7</v>
      </c>
      <c r="D26" s="63"/>
      <c r="E26" s="96">
        <f>C26*R26</f>
        <v>750.6</v>
      </c>
      <c r="F26" s="63"/>
      <c r="G26" s="63">
        <f t="shared" si="2"/>
        <v>0</v>
      </c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3">
        <v>278</v>
      </c>
    </row>
    <row r="27" spans="1:18" ht="13.5" customHeight="1" x14ac:dyDescent="0.2">
      <c r="A27" s="69" t="s">
        <v>172</v>
      </c>
      <c r="B27" s="63">
        <v>3.75</v>
      </c>
      <c r="C27" s="63"/>
      <c r="D27" s="63">
        <f t="shared" si="0"/>
        <v>1042.5</v>
      </c>
      <c r="E27" s="63">
        <f t="shared" si="1"/>
        <v>0</v>
      </c>
      <c r="F27" s="63"/>
      <c r="G27" s="63">
        <f t="shared" si="2"/>
        <v>0</v>
      </c>
      <c r="H27" s="63"/>
      <c r="I27" s="63"/>
      <c r="J27" s="63"/>
      <c r="K27" s="63">
        <v>200</v>
      </c>
      <c r="L27" s="63"/>
      <c r="M27" s="63">
        <f t="shared" si="3"/>
        <v>36</v>
      </c>
      <c r="N27" s="63">
        <v>24</v>
      </c>
      <c r="O27" s="63">
        <v>12</v>
      </c>
      <c r="P27" s="63"/>
      <c r="Q27" s="63">
        <v>6</v>
      </c>
      <c r="R27" s="63">
        <f t="shared" si="4"/>
        <v>278</v>
      </c>
    </row>
    <row r="28" spans="1:18" ht="13.5" customHeight="1" x14ac:dyDescent="0.2">
      <c r="A28" s="69" t="s">
        <v>189</v>
      </c>
      <c r="B28" s="63">
        <v>2.27</v>
      </c>
      <c r="C28" s="63"/>
      <c r="D28" s="63">
        <f t="shared" si="0"/>
        <v>485.78000000000003</v>
      </c>
      <c r="E28" s="63">
        <f t="shared" si="1"/>
        <v>0</v>
      </c>
      <c r="F28" s="63"/>
      <c r="G28" s="63">
        <f t="shared" si="2"/>
        <v>0</v>
      </c>
      <c r="H28" s="63"/>
      <c r="I28" s="63">
        <v>60</v>
      </c>
      <c r="J28" s="63">
        <v>7</v>
      </c>
      <c r="K28" s="63">
        <v>80</v>
      </c>
      <c r="L28" s="63">
        <v>15</v>
      </c>
      <c r="M28" s="63">
        <f t="shared" si="3"/>
        <v>20</v>
      </c>
      <c r="N28" s="63"/>
      <c r="O28" s="63">
        <v>20</v>
      </c>
      <c r="P28" s="63"/>
      <c r="Q28" s="63">
        <v>12</v>
      </c>
      <c r="R28" s="63">
        <f t="shared" si="4"/>
        <v>214</v>
      </c>
    </row>
    <row r="29" spans="1:18" ht="13.5" customHeight="1" x14ac:dyDescent="0.2">
      <c r="A29" s="69" t="s">
        <v>231</v>
      </c>
      <c r="B29" s="63"/>
      <c r="C29" s="63"/>
      <c r="D29" s="63"/>
      <c r="E29" s="63"/>
      <c r="F29" s="63">
        <v>2.15</v>
      </c>
      <c r="G29" s="63">
        <f t="shared" si="2"/>
        <v>460.09999999999997</v>
      </c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>
        <v>214</v>
      </c>
    </row>
    <row r="30" spans="1:18" x14ac:dyDescent="0.2">
      <c r="A30" s="69" t="s">
        <v>47</v>
      </c>
      <c r="B30" s="63"/>
      <c r="C30" s="63">
        <v>1.55</v>
      </c>
      <c r="D30" s="63">
        <f t="shared" si="0"/>
        <v>0</v>
      </c>
      <c r="E30" s="63">
        <f t="shared" si="1"/>
        <v>83.7</v>
      </c>
      <c r="F30" s="63"/>
      <c r="G30" s="63">
        <f t="shared" si="2"/>
        <v>0</v>
      </c>
      <c r="H30" s="63">
        <v>30</v>
      </c>
      <c r="I30" s="63"/>
      <c r="J30" s="63"/>
      <c r="K30" s="63"/>
      <c r="L30" s="63"/>
      <c r="M30" s="63">
        <f t="shared" si="3"/>
        <v>12</v>
      </c>
      <c r="N30" s="63"/>
      <c r="O30" s="63">
        <v>12</v>
      </c>
      <c r="P30" s="63"/>
      <c r="Q30" s="63"/>
      <c r="R30" s="63">
        <f t="shared" si="4"/>
        <v>54</v>
      </c>
    </row>
    <row r="31" spans="1:18" ht="14.25" customHeight="1" x14ac:dyDescent="0.2">
      <c r="A31" s="69" t="s">
        <v>112</v>
      </c>
      <c r="B31" s="63">
        <v>1.1000000000000001</v>
      </c>
      <c r="C31" s="96">
        <v>0.9</v>
      </c>
      <c r="D31" s="63">
        <f t="shared" si="0"/>
        <v>84.7</v>
      </c>
      <c r="E31" s="96">
        <f t="shared" si="1"/>
        <v>69.3</v>
      </c>
      <c r="F31" s="63">
        <v>1.1599999999999999</v>
      </c>
      <c r="G31" s="63">
        <f t="shared" si="2"/>
        <v>89.32</v>
      </c>
      <c r="H31" s="63">
        <v>15</v>
      </c>
      <c r="I31" s="63">
        <v>10</v>
      </c>
      <c r="J31" s="63"/>
      <c r="K31" s="63"/>
      <c r="L31" s="63">
        <v>8</v>
      </c>
      <c r="M31" s="63">
        <f t="shared" si="3"/>
        <v>17</v>
      </c>
      <c r="N31" s="63">
        <v>5</v>
      </c>
      <c r="O31" s="63">
        <v>12</v>
      </c>
      <c r="P31" s="63"/>
      <c r="Q31" s="63">
        <v>10</v>
      </c>
      <c r="R31" s="63">
        <f t="shared" si="4"/>
        <v>77</v>
      </c>
    </row>
    <row r="32" spans="1:18" x14ac:dyDescent="0.2">
      <c r="A32" s="69" t="s">
        <v>213</v>
      </c>
      <c r="B32" s="63">
        <v>11.5</v>
      </c>
      <c r="C32" s="63"/>
      <c r="D32" s="63">
        <f t="shared" si="0"/>
        <v>1150</v>
      </c>
      <c r="E32" s="63">
        <f t="shared" si="1"/>
        <v>0</v>
      </c>
      <c r="F32" s="63" t="s">
        <v>228</v>
      </c>
      <c r="G32" s="63" t="e">
        <f t="shared" si="2"/>
        <v>#VALUE!</v>
      </c>
      <c r="H32" s="63"/>
      <c r="I32" s="63"/>
      <c r="J32" s="63"/>
      <c r="K32" s="63">
        <v>100</v>
      </c>
      <c r="L32" s="63"/>
      <c r="M32" s="63">
        <f>N32+O32+P32</f>
        <v>0</v>
      </c>
      <c r="N32" s="63"/>
      <c r="O32" s="63"/>
      <c r="P32" s="63"/>
      <c r="Q32" s="63"/>
      <c r="R32" s="63">
        <f t="shared" si="4"/>
        <v>100</v>
      </c>
    </row>
    <row r="33" spans="1:18" x14ac:dyDescent="0.2">
      <c r="A33" s="69" t="s">
        <v>225</v>
      </c>
      <c r="B33" s="63"/>
      <c r="C33" s="96">
        <v>6.9</v>
      </c>
      <c r="D33" s="63"/>
      <c r="E33" s="96">
        <f t="shared" si="1"/>
        <v>690</v>
      </c>
      <c r="F33" s="63" t="s">
        <v>228</v>
      </c>
      <c r="G33" s="63" t="e">
        <f t="shared" si="2"/>
        <v>#VALUE!</v>
      </c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>
        <v>100</v>
      </c>
    </row>
    <row r="34" spans="1:18" x14ac:dyDescent="0.2">
      <c r="A34" s="69" t="s">
        <v>196</v>
      </c>
      <c r="B34" s="63">
        <v>14.5</v>
      </c>
      <c r="C34" s="96">
        <v>11.7</v>
      </c>
      <c r="D34" s="63">
        <f t="shared" si="0"/>
        <v>29</v>
      </c>
      <c r="E34" s="96">
        <f t="shared" si="1"/>
        <v>23.4</v>
      </c>
      <c r="F34" s="63">
        <v>15</v>
      </c>
      <c r="G34" s="63">
        <f t="shared" si="2"/>
        <v>30</v>
      </c>
      <c r="H34" s="63"/>
      <c r="I34" s="63"/>
      <c r="J34" s="63"/>
      <c r="K34" s="63"/>
      <c r="L34" s="63"/>
      <c r="M34" s="63">
        <f t="shared" si="3"/>
        <v>1</v>
      </c>
      <c r="N34" s="63">
        <v>1</v>
      </c>
      <c r="O34" s="63"/>
      <c r="P34" s="63"/>
      <c r="Q34" s="63"/>
      <c r="R34" s="63">
        <f t="shared" si="4"/>
        <v>2</v>
      </c>
    </row>
    <row r="35" spans="1:18" x14ac:dyDescent="0.2">
      <c r="A35" s="69" t="s">
        <v>232</v>
      </c>
      <c r="B35" s="93">
        <v>1.1000000000000001</v>
      </c>
      <c r="C35" s="63">
        <v>1.5</v>
      </c>
      <c r="D35" s="93">
        <f t="shared" si="0"/>
        <v>30.800000000000004</v>
      </c>
      <c r="E35" s="63">
        <f t="shared" si="1"/>
        <v>42</v>
      </c>
      <c r="F35" s="63"/>
      <c r="G35" s="63">
        <f t="shared" si="2"/>
        <v>0</v>
      </c>
      <c r="H35" s="63"/>
      <c r="I35" s="63"/>
      <c r="J35" s="63"/>
      <c r="K35" s="63"/>
      <c r="L35" s="63"/>
      <c r="M35" s="63">
        <f t="shared" si="3"/>
        <v>9</v>
      </c>
      <c r="N35" s="63"/>
      <c r="O35" s="63">
        <v>6</v>
      </c>
      <c r="P35" s="63">
        <v>3</v>
      </c>
      <c r="Q35" s="63">
        <v>10</v>
      </c>
      <c r="R35" s="63">
        <f t="shared" si="4"/>
        <v>28</v>
      </c>
    </row>
    <row r="36" spans="1:18" x14ac:dyDescent="0.2">
      <c r="A36" s="69" t="s">
        <v>233</v>
      </c>
      <c r="B36" s="63"/>
      <c r="C36" s="63"/>
      <c r="D36" s="63"/>
      <c r="E36" s="63"/>
      <c r="F36" s="63">
        <v>0.59</v>
      </c>
      <c r="G36" s="63">
        <f t="shared" si="2"/>
        <v>16.52</v>
      </c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>
        <v>28</v>
      </c>
    </row>
    <row r="37" spans="1:18" x14ac:dyDescent="0.2">
      <c r="A37" s="69" t="s">
        <v>80</v>
      </c>
      <c r="B37" s="63">
        <v>2.81</v>
      </c>
      <c r="C37" s="96">
        <v>2.12</v>
      </c>
      <c r="D37" s="63">
        <f t="shared" si="0"/>
        <v>188.27</v>
      </c>
      <c r="E37" s="96">
        <f t="shared" si="1"/>
        <v>142.04000000000002</v>
      </c>
      <c r="F37" s="63">
        <v>3.45</v>
      </c>
      <c r="G37" s="63">
        <f t="shared" si="2"/>
        <v>231.15</v>
      </c>
      <c r="H37" s="63">
        <v>25</v>
      </c>
      <c r="I37" s="63"/>
      <c r="J37" s="63"/>
      <c r="K37" s="63"/>
      <c r="L37" s="63"/>
      <c r="M37" s="63">
        <f t="shared" si="3"/>
        <v>21</v>
      </c>
      <c r="N37" s="63"/>
      <c r="O37" s="63">
        <v>18</v>
      </c>
      <c r="P37" s="63">
        <v>3</v>
      </c>
      <c r="Q37" s="63"/>
      <c r="R37" s="63">
        <f t="shared" si="4"/>
        <v>67</v>
      </c>
    </row>
    <row r="38" spans="1:18" x14ac:dyDescent="0.2">
      <c r="A38" s="69" t="s">
        <v>155</v>
      </c>
      <c r="B38" s="63">
        <v>0.8</v>
      </c>
      <c r="C38" s="96">
        <v>0.5</v>
      </c>
      <c r="D38" s="63">
        <f t="shared" si="0"/>
        <v>99.2</v>
      </c>
      <c r="E38" s="96">
        <f t="shared" si="1"/>
        <v>62</v>
      </c>
      <c r="F38" s="63">
        <v>0.9</v>
      </c>
      <c r="G38" s="63">
        <f t="shared" si="2"/>
        <v>111.60000000000001</v>
      </c>
      <c r="H38" s="63"/>
      <c r="I38" s="63">
        <v>30</v>
      </c>
      <c r="J38" s="63"/>
      <c r="K38" s="63">
        <v>60</v>
      </c>
      <c r="L38" s="63">
        <v>6</v>
      </c>
      <c r="M38" s="63">
        <f t="shared" si="3"/>
        <v>14</v>
      </c>
      <c r="N38" s="63">
        <v>2</v>
      </c>
      <c r="O38" s="63">
        <v>12</v>
      </c>
      <c r="P38" s="63"/>
      <c r="Q38" s="63"/>
      <c r="R38" s="63">
        <f t="shared" si="4"/>
        <v>124</v>
      </c>
    </row>
    <row r="39" spans="1:18" x14ac:dyDescent="0.2">
      <c r="A39" s="69" t="s">
        <v>45</v>
      </c>
      <c r="B39" s="63">
        <v>1.56</v>
      </c>
      <c r="C39" s="96">
        <v>1.46</v>
      </c>
      <c r="D39" s="63">
        <f t="shared" si="0"/>
        <v>31.200000000000003</v>
      </c>
      <c r="E39" s="96">
        <f t="shared" si="1"/>
        <v>29.2</v>
      </c>
      <c r="F39" s="63">
        <v>4.67</v>
      </c>
      <c r="G39" s="63">
        <f t="shared" si="2"/>
        <v>93.4</v>
      </c>
      <c r="H39" s="63"/>
      <c r="I39" s="63"/>
      <c r="J39" s="63"/>
      <c r="K39" s="63"/>
      <c r="L39" s="63"/>
      <c r="M39" s="63">
        <f t="shared" si="3"/>
        <v>10</v>
      </c>
      <c r="N39" s="63"/>
      <c r="O39" s="63">
        <v>6</v>
      </c>
      <c r="P39" s="63">
        <v>4</v>
      </c>
      <c r="Q39" s="63"/>
      <c r="R39" s="63">
        <f t="shared" si="4"/>
        <v>20</v>
      </c>
    </row>
    <row r="40" spans="1:18" x14ac:dyDescent="0.2">
      <c r="A40" s="85" t="s">
        <v>163</v>
      </c>
      <c r="B40" s="63">
        <v>5.0999999999999996</v>
      </c>
      <c r="C40" s="96">
        <v>3.7</v>
      </c>
      <c r="D40" s="63">
        <f t="shared" si="0"/>
        <v>10.199999999999999</v>
      </c>
      <c r="E40" s="96">
        <f t="shared" si="1"/>
        <v>7.4</v>
      </c>
      <c r="F40" s="63">
        <v>4.17</v>
      </c>
      <c r="G40" s="63">
        <f t="shared" si="2"/>
        <v>8.34</v>
      </c>
      <c r="H40" s="63"/>
      <c r="I40" s="63"/>
      <c r="J40" s="63"/>
      <c r="K40" s="63"/>
      <c r="L40" s="63"/>
      <c r="M40" s="63">
        <f t="shared" si="3"/>
        <v>1</v>
      </c>
      <c r="N40" s="63">
        <v>1</v>
      </c>
      <c r="O40" s="63"/>
      <c r="P40" s="63"/>
      <c r="Q40" s="63"/>
      <c r="R40" s="63">
        <f t="shared" si="4"/>
        <v>2</v>
      </c>
    </row>
    <row r="41" spans="1:18" x14ac:dyDescent="0.2">
      <c r="A41" s="53" t="s">
        <v>122</v>
      </c>
      <c r="B41" s="63">
        <v>2.5499999999999998</v>
      </c>
      <c r="C41" s="96">
        <v>2.95</v>
      </c>
      <c r="D41" s="63">
        <f t="shared" si="0"/>
        <v>15.299999999999999</v>
      </c>
      <c r="E41" s="96">
        <f t="shared" si="1"/>
        <v>17.700000000000003</v>
      </c>
      <c r="F41" s="63">
        <v>29.87</v>
      </c>
      <c r="G41" s="63">
        <f t="shared" si="2"/>
        <v>179.22</v>
      </c>
      <c r="H41" s="63"/>
      <c r="I41" s="63"/>
      <c r="J41" s="63"/>
      <c r="K41" s="63"/>
      <c r="L41" s="63"/>
      <c r="M41" s="63">
        <f t="shared" si="3"/>
        <v>3</v>
      </c>
      <c r="N41" s="63">
        <v>1</v>
      </c>
      <c r="O41" s="63">
        <v>2</v>
      </c>
      <c r="P41" s="63"/>
      <c r="Q41" s="63"/>
      <c r="R41" s="63">
        <f t="shared" si="4"/>
        <v>6</v>
      </c>
    </row>
    <row r="42" spans="1:18" x14ac:dyDescent="0.2">
      <c r="A42" s="16" t="s">
        <v>74</v>
      </c>
      <c r="B42" s="63">
        <v>2.75</v>
      </c>
      <c r="C42" s="96">
        <v>1.9</v>
      </c>
      <c r="D42" s="63">
        <f t="shared" si="0"/>
        <v>71.5</v>
      </c>
      <c r="E42" s="96">
        <f t="shared" si="1"/>
        <v>49.4</v>
      </c>
      <c r="F42" s="63">
        <v>1.55</v>
      </c>
      <c r="G42" s="63">
        <f t="shared" si="2"/>
        <v>40.300000000000004</v>
      </c>
      <c r="H42" s="63"/>
      <c r="I42" s="63">
        <v>10</v>
      </c>
      <c r="J42" s="63"/>
      <c r="K42" s="63"/>
      <c r="L42" s="63"/>
      <c r="M42" s="63">
        <f t="shared" si="3"/>
        <v>8</v>
      </c>
      <c r="N42" s="63">
        <v>2</v>
      </c>
      <c r="O42" s="63">
        <v>4</v>
      </c>
      <c r="P42" s="63">
        <v>2</v>
      </c>
      <c r="Q42" s="63"/>
      <c r="R42" s="63">
        <f t="shared" si="4"/>
        <v>26</v>
      </c>
    </row>
    <row r="43" spans="1:18" x14ac:dyDescent="0.2">
      <c r="A43" s="12" t="s">
        <v>186</v>
      </c>
      <c r="B43" s="63">
        <v>2.5499999999999998</v>
      </c>
      <c r="C43" s="96">
        <v>1.6</v>
      </c>
      <c r="D43" s="63">
        <f t="shared" si="0"/>
        <v>38.25</v>
      </c>
      <c r="E43" s="96">
        <f t="shared" si="1"/>
        <v>24</v>
      </c>
      <c r="F43" s="63">
        <v>1.05</v>
      </c>
      <c r="G43" s="63">
        <f t="shared" si="2"/>
        <v>15.75</v>
      </c>
      <c r="H43" s="63">
        <v>3</v>
      </c>
      <c r="I43" s="63"/>
      <c r="J43" s="63"/>
      <c r="K43" s="63"/>
      <c r="L43" s="63"/>
      <c r="M43" s="63">
        <f t="shared" si="3"/>
        <v>4</v>
      </c>
      <c r="N43" s="63"/>
      <c r="O43" s="63">
        <v>4</v>
      </c>
      <c r="P43" s="63"/>
      <c r="Q43" s="63">
        <v>4</v>
      </c>
      <c r="R43" s="63">
        <f t="shared" si="4"/>
        <v>15</v>
      </c>
    </row>
    <row r="44" spans="1:18" x14ac:dyDescent="0.2">
      <c r="A44" s="12" t="s">
        <v>5</v>
      </c>
      <c r="B44" s="63">
        <v>2.2799999999999998</v>
      </c>
      <c r="C44" s="96">
        <v>1.3</v>
      </c>
      <c r="D44" s="63">
        <f t="shared" si="0"/>
        <v>77.52</v>
      </c>
      <c r="E44" s="96">
        <f t="shared" si="1"/>
        <v>44.2</v>
      </c>
      <c r="F44" s="63">
        <v>1.1499999999999999</v>
      </c>
      <c r="G44" s="63">
        <f t="shared" si="2"/>
        <v>39.099999999999994</v>
      </c>
      <c r="H44" s="63">
        <v>6</v>
      </c>
      <c r="I44" s="63"/>
      <c r="J44" s="63"/>
      <c r="K44" s="63">
        <v>20</v>
      </c>
      <c r="L44" s="63"/>
      <c r="M44" s="63">
        <f t="shared" si="3"/>
        <v>2</v>
      </c>
      <c r="N44" s="63"/>
      <c r="O44" s="63">
        <v>2</v>
      </c>
      <c r="P44" s="63"/>
      <c r="Q44" s="63">
        <v>4</v>
      </c>
      <c r="R44" s="63">
        <f t="shared" si="4"/>
        <v>34</v>
      </c>
    </row>
    <row r="45" spans="1:18" x14ac:dyDescent="0.2">
      <c r="A45" s="12" t="s">
        <v>200</v>
      </c>
      <c r="B45" s="63">
        <v>1.49</v>
      </c>
      <c r="C45" s="96">
        <v>1.2</v>
      </c>
      <c r="D45" s="63">
        <f t="shared" si="0"/>
        <v>5.96</v>
      </c>
      <c r="E45" s="96">
        <f t="shared" si="1"/>
        <v>4.8</v>
      </c>
      <c r="F45" s="63">
        <v>0.79</v>
      </c>
      <c r="G45" s="63">
        <f t="shared" si="2"/>
        <v>3.16</v>
      </c>
      <c r="H45" s="63"/>
      <c r="I45" s="63">
        <v>4</v>
      </c>
      <c r="J45" s="63"/>
      <c r="K45" s="63"/>
      <c r="L45" s="63"/>
      <c r="M45" s="63">
        <f t="shared" si="3"/>
        <v>0</v>
      </c>
      <c r="N45" s="63"/>
      <c r="O45" s="63"/>
      <c r="P45" s="63"/>
      <c r="Q45" s="63"/>
      <c r="R45" s="63">
        <f t="shared" si="4"/>
        <v>4</v>
      </c>
    </row>
    <row r="46" spans="1:18" x14ac:dyDescent="0.2">
      <c r="A46" s="12" t="s">
        <v>201</v>
      </c>
      <c r="B46" s="63">
        <v>2.9</v>
      </c>
      <c r="C46" s="96">
        <v>2.5</v>
      </c>
      <c r="D46" s="63">
        <f t="shared" si="0"/>
        <v>37.699999999999996</v>
      </c>
      <c r="E46" s="96">
        <f t="shared" si="1"/>
        <v>32.5</v>
      </c>
      <c r="F46" s="63" t="s">
        <v>228</v>
      </c>
      <c r="G46" s="63" t="e">
        <f t="shared" si="2"/>
        <v>#VALUE!</v>
      </c>
      <c r="H46" s="63"/>
      <c r="I46" s="63">
        <v>5</v>
      </c>
      <c r="J46" s="63"/>
      <c r="K46" s="63"/>
      <c r="L46" s="63"/>
      <c r="M46" s="63">
        <f t="shared" si="3"/>
        <v>4</v>
      </c>
      <c r="N46" s="63"/>
      <c r="O46" s="63">
        <v>4</v>
      </c>
      <c r="P46" s="63"/>
      <c r="Q46" s="63"/>
      <c r="R46" s="63">
        <f t="shared" si="4"/>
        <v>13</v>
      </c>
    </row>
    <row r="47" spans="1:18" x14ac:dyDescent="0.2">
      <c r="A47" s="12" t="s">
        <v>208</v>
      </c>
      <c r="B47" s="63">
        <v>4.7</v>
      </c>
      <c r="C47" s="96">
        <v>4.3</v>
      </c>
      <c r="D47" s="63">
        <f t="shared" si="0"/>
        <v>9.4</v>
      </c>
      <c r="E47" s="96">
        <f t="shared" si="1"/>
        <v>8.6</v>
      </c>
      <c r="F47" s="63">
        <v>4.83</v>
      </c>
      <c r="G47" s="63">
        <f t="shared" si="2"/>
        <v>9.66</v>
      </c>
      <c r="H47" s="63"/>
      <c r="I47" s="63"/>
      <c r="J47" s="63"/>
      <c r="K47" s="63"/>
      <c r="L47" s="63"/>
      <c r="M47" s="63">
        <f t="shared" si="3"/>
        <v>1</v>
      </c>
      <c r="N47" s="63"/>
      <c r="O47" s="63"/>
      <c r="P47" s="63">
        <v>1</v>
      </c>
      <c r="Q47" s="63"/>
      <c r="R47" s="63">
        <f t="shared" si="4"/>
        <v>2</v>
      </c>
    </row>
    <row r="48" spans="1:18" x14ac:dyDescent="0.2">
      <c r="A48" s="12" t="s">
        <v>212</v>
      </c>
      <c r="B48" s="63">
        <v>3.5</v>
      </c>
      <c r="C48" s="96">
        <v>3.3</v>
      </c>
      <c r="D48" s="63">
        <f t="shared" si="0"/>
        <v>7</v>
      </c>
      <c r="E48" s="96">
        <f t="shared" si="1"/>
        <v>6.6</v>
      </c>
      <c r="F48" s="63">
        <v>3.7</v>
      </c>
      <c r="G48" s="63">
        <f t="shared" si="2"/>
        <v>7.4</v>
      </c>
      <c r="H48" s="63"/>
      <c r="I48" s="63"/>
      <c r="J48" s="63"/>
      <c r="K48" s="63"/>
      <c r="L48" s="63">
        <v>2</v>
      </c>
      <c r="M48" s="63">
        <f t="shared" si="3"/>
        <v>0</v>
      </c>
      <c r="N48" s="63"/>
      <c r="O48" s="63"/>
      <c r="P48" s="63"/>
      <c r="Q48" s="63"/>
      <c r="R48" s="63">
        <f t="shared" si="4"/>
        <v>2</v>
      </c>
    </row>
    <row r="49" spans="1:18" x14ac:dyDescent="0.2">
      <c r="A49" s="12" t="s">
        <v>20</v>
      </c>
      <c r="B49" s="63">
        <v>4.9000000000000004</v>
      </c>
      <c r="C49" s="96">
        <v>3.4</v>
      </c>
      <c r="D49" s="63">
        <f t="shared" si="0"/>
        <v>4.9000000000000004</v>
      </c>
      <c r="E49" s="96">
        <f t="shared" si="1"/>
        <v>3.4</v>
      </c>
      <c r="F49" s="63">
        <v>3.87</v>
      </c>
      <c r="G49" s="63">
        <f t="shared" si="2"/>
        <v>3.87</v>
      </c>
      <c r="H49" s="63"/>
      <c r="I49" s="63"/>
      <c r="J49" s="63">
        <v>1</v>
      </c>
      <c r="K49" s="63"/>
      <c r="L49" s="63"/>
      <c r="M49" s="63">
        <f t="shared" si="3"/>
        <v>0</v>
      </c>
      <c r="N49" s="63"/>
      <c r="O49" s="63"/>
      <c r="P49" s="63"/>
      <c r="Q49" s="63"/>
      <c r="R49" s="63">
        <f t="shared" si="4"/>
        <v>1</v>
      </c>
    </row>
    <row r="50" spans="1:18" x14ac:dyDescent="0.2">
      <c r="A50" s="12" t="s">
        <v>191</v>
      </c>
      <c r="B50" s="63">
        <v>4.9000000000000004</v>
      </c>
      <c r="C50" s="63"/>
      <c r="D50" s="63">
        <f t="shared" si="0"/>
        <v>14.700000000000001</v>
      </c>
      <c r="E50" s="63">
        <f t="shared" si="1"/>
        <v>0</v>
      </c>
      <c r="F50" s="63"/>
      <c r="G50" s="63">
        <f t="shared" si="2"/>
        <v>0</v>
      </c>
      <c r="H50" s="63"/>
      <c r="I50" s="63"/>
      <c r="J50" s="63">
        <v>3</v>
      </c>
      <c r="K50" s="63"/>
      <c r="L50" s="63"/>
      <c r="M50" s="63">
        <f t="shared" si="3"/>
        <v>0</v>
      </c>
      <c r="N50" s="63"/>
      <c r="O50" s="63"/>
      <c r="P50" s="63"/>
      <c r="Q50" s="63"/>
      <c r="R50" s="63">
        <f t="shared" si="4"/>
        <v>3</v>
      </c>
    </row>
    <row r="51" spans="1:18" x14ac:dyDescent="0.2">
      <c r="A51" s="12" t="s">
        <v>21</v>
      </c>
      <c r="B51" s="63">
        <v>6.4</v>
      </c>
      <c r="C51" s="96">
        <v>4.5</v>
      </c>
      <c r="D51" s="63">
        <f t="shared" si="0"/>
        <v>32</v>
      </c>
      <c r="E51" s="96">
        <f t="shared" si="1"/>
        <v>22.5</v>
      </c>
      <c r="F51" s="63">
        <v>5.17</v>
      </c>
      <c r="G51" s="63">
        <f t="shared" si="2"/>
        <v>25.85</v>
      </c>
      <c r="H51" s="63">
        <v>2</v>
      </c>
      <c r="I51" s="63"/>
      <c r="J51" s="63">
        <v>3</v>
      </c>
      <c r="K51" s="63"/>
      <c r="L51" s="63"/>
      <c r="M51" s="63">
        <f t="shared" si="3"/>
        <v>0</v>
      </c>
      <c r="N51" s="63"/>
      <c r="O51" s="63"/>
      <c r="P51" s="63"/>
      <c r="Q51" s="63"/>
      <c r="R51" s="63">
        <f t="shared" si="4"/>
        <v>5</v>
      </c>
    </row>
    <row r="52" spans="1:18" x14ac:dyDescent="0.2">
      <c r="A52" s="12" t="s">
        <v>24</v>
      </c>
      <c r="B52" s="93">
        <v>2.2000000000000002</v>
      </c>
      <c r="C52" s="95">
        <v>2.9</v>
      </c>
      <c r="D52" s="93">
        <f t="shared" si="0"/>
        <v>5555</v>
      </c>
      <c r="E52" s="63">
        <f t="shared" si="1"/>
        <v>7322.5</v>
      </c>
      <c r="F52" s="63" t="s">
        <v>228</v>
      </c>
      <c r="G52" s="63" t="e">
        <f t="shared" si="2"/>
        <v>#VALUE!</v>
      </c>
      <c r="H52" s="63">
        <v>200</v>
      </c>
      <c r="I52" s="63">
        <v>25</v>
      </c>
      <c r="J52" s="63"/>
      <c r="K52" s="63"/>
      <c r="L52" s="63"/>
      <c r="M52" s="63">
        <f t="shared" si="3"/>
        <v>1150</v>
      </c>
      <c r="N52" s="63">
        <v>1050</v>
      </c>
      <c r="O52" s="63">
        <v>100</v>
      </c>
      <c r="P52" s="63"/>
      <c r="Q52" s="63"/>
      <c r="R52" s="63">
        <f t="shared" si="4"/>
        <v>2525</v>
      </c>
    </row>
    <row r="53" spans="1:18" x14ac:dyDescent="0.2">
      <c r="A53" s="16" t="s">
        <v>6</v>
      </c>
      <c r="B53" s="93">
        <v>0.91</v>
      </c>
      <c r="C53" s="95">
        <v>0.7</v>
      </c>
      <c r="D53" s="93">
        <f t="shared" si="0"/>
        <v>391.3</v>
      </c>
      <c r="E53" s="63">
        <f t="shared" si="1"/>
        <v>301</v>
      </c>
      <c r="F53" s="63" t="s">
        <v>228</v>
      </c>
      <c r="G53" s="63" t="e">
        <f t="shared" si="2"/>
        <v>#VALUE!</v>
      </c>
      <c r="H53" s="63"/>
      <c r="I53" s="63">
        <v>10</v>
      </c>
      <c r="J53" s="63"/>
      <c r="K53" s="63"/>
      <c r="L53" s="63"/>
      <c r="M53" s="63">
        <f t="shared" si="3"/>
        <v>210</v>
      </c>
      <c r="N53" s="63">
        <v>100</v>
      </c>
      <c r="O53" s="63">
        <v>100</v>
      </c>
      <c r="P53" s="63">
        <v>10</v>
      </c>
      <c r="Q53" s="63"/>
      <c r="R53" s="63">
        <f t="shared" si="4"/>
        <v>430</v>
      </c>
    </row>
    <row r="54" spans="1:18" x14ac:dyDescent="0.2">
      <c r="A54" s="16" t="s">
        <v>32</v>
      </c>
      <c r="B54" s="63">
        <v>3</v>
      </c>
      <c r="C54" s="96">
        <v>2.6</v>
      </c>
      <c r="D54" s="63">
        <f t="shared" si="0"/>
        <v>1014</v>
      </c>
      <c r="E54" s="96">
        <f t="shared" si="1"/>
        <v>878.80000000000007</v>
      </c>
      <c r="F54" s="63" t="s">
        <v>228</v>
      </c>
      <c r="G54" s="63" t="e">
        <f t="shared" si="2"/>
        <v>#VALUE!</v>
      </c>
      <c r="H54" s="63">
        <v>5</v>
      </c>
      <c r="I54" s="63">
        <v>50</v>
      </c>
      <c r="J54" s="63">
        <v>2</v>
      </c>
      <c r="K54" s="63"/>
      <c r="L54" s="63"/>
      <c r="M54" s="63">
        <f t="shared" si="3"/>
        <v>140</v>
      </c>
      <c r="N54" s="63">
        <v>40</v>
      </c>
      <c r="O54" s="63">
        <v>100</v>
      </c>
      <c r="P54" s="63"/>
      <c r="Q54" s="63">
        <v>1</v>
      </c>
      <c r="R54" s="63">
        <f t="shared" si="4"/>
        <v>338</v>
      </c>
    </row>
    <row r="55" spans="1:18" x14ac:dyDescent="0.2">
      <c r="A55" s="16" t="s">
        <v>207</v>
      </c>
      <c r="B55" s="63">
        <v>22</v>
      </c>
      <c r="C55" s="96">
        <v>6.5</v>
      </c>
      <c r="D55" s="63">
        <f t="shared" si="0"/>
        <v>220</v>
      </c>
      <c r="E55" s="96">
        <f t="shared" si="1"/>
        <v>65</v>
      </c>
      <c r="F55" s="63" t="s">
        <v>228</v>
      </c>
      <c r="G55" s="63" t="e">
        <f t="shared" si="2"/>
        <v>#VALUE!</v>
      </c>
      <c r="H55" s="63"/>
      <c r="I55" s="63"/>
      <c r="J55" s="63"/>
      <c r="K55" s="63"/>
      <c r="L55" s="63">
        <v>5</v>
      </c>
      <c r="M55" s="63">
        <f t="shared" si="3"/>
        <v>2</v>
      </c>
      <c r="N55" s="63"/>
      <c r="O55" s="63">
        <v>2</v>
      </c>
      <c r="P55" s="63"/>
      <c r="Q55" s="63">
        <v>1</v>
      </c>
      <c r="R55" s="63">
        <f t="shared" si="4"/>
        <v>10</v>
      </c>
    </row>
    <row r="56" spans="1:18" x14ac:dyDescent="0.2">
      <c r="A56" s="16" t="s">
        <v>181</v>
      </c>
      <c r="B56" s="63">
        <v>2.5</v>
      </c>
      <c r="C56" s="96">
        <v>2.5</v>
      </c>
      <c r="D56" s="63">
        <f t="shared" si="0"/>
        <v>10</v>
      </c>
      <c r="E56" s="96">
        <f t="shared" si="1"/>
        <v>10</v>
      </c>
      <c r="F56" s="63" t="s">
        <v>228</v>
      </c>
      <c r="G56" s="63" t="e">
        <f t="shared" si="2"/>
        <v>#VALUE!</v>
      </c>
      <c r="H56" s="63"/>
      <c r="I56" s="63"/>
      <c r="J56" s="63"/>
      <c r="K56" s="63"/>
      <c r="L56" s="63"/>
      <c r="M56" s="63">
        <f t="shared" si="3"/>
        <v>2</v>
      </c>
      <c r="N56" s="63"/>
      <c r="O56" s="63">
        <v>2</v>
      </c>
      <c r="P56" s="63"/>
      <c r="Q56" s="63"/>
      <c r="R56" s="63">
        <f t="shared" si="4"/>
        <v>4</v>
      </c>
    </row>
    <row r="57" spans="1:18" x14ac:dyDescent="0.2">
      <c r="A57" s="16" t="s">
        <v>166</v>
      </c>
      <c r="B57" s="63">
        <v>1.6</v>
      </c>
      <c r="C57" s="96">
        <v>1.35</v>
      </c>
      <c r="D57" s="63">
        <f t="shared" si="0"/>
        <v>8</v>
      </c>
      <c r="E57" s="96">
        <f t="shared" si="1"/>
        <v>6.75</v>
      </c>
      <c r="F57" s="63" t="s">
        <v>228</v>
      </c>
      <c r="G57" s="63" t="e">
        <f t="shared" si="2"/>
        <v>#VALUE!</v>
      </c>
      <c r="H57" s="63"/>
      <c r="I57" s="63">
        <v>1</v>
      </c>
      <c r="J57" s="63"/>
      <c r="K57" s="63"/>
      <c r="L57" s="63">
        <v>2</v>
      </c>
      <c r="M57" s="63">
        <f t="shared" si="3"/>
        <v>1</v>
      </c>
      <c r="N57" s="63">
        <v>1</v>
      </c>
      <c r="O57" s="63"/>
      <c r="P57" s="63"/>
      <c r="Q57" s="63"/>
      <c r="R57" s="63">
        <f t="shared" si="4"/>
        <v>5</v>
      </c>
    </row>
    <row r="58" spans="1:18" x14ac:dyDescent="0.2">
      <c r="A58" s="16" t="s">
        <v>183</v>
      </c>
      <c r="B58" s="63">
        <v>5.3</v>
      </c>
      <c r="C58" s="96">
        <v>1.6</v>
      </c>
      <c r="D58" s="63">
        <f t="shared" si="0"/>
        <v>26.5</v>
      </c>
      <c r="E58" s="96">
        <f t="shared" si="1"/>
        <v>8</v>
      </c>
      <c r="F58" s="63">
        <v>1.2</v>
      </c>
      <c r="G58" s="63">
        <f t="shared" si="2"/>
        <v>6</v>
      </c>
      <c r="H58" s="63">
        <v>1</v>
      </c>
      <c r="I58" s="63"/>
      <c r="J58" s="63">
        <v>1</v>
      </c>
      <c r="K58" s="63">
        <v>3</v>
      </c>
      <c r="L58" s="63"/>
      <c r="M58" s="63">
        <f t="shared" si="3"/>
        <v>0</v>
      </c>
      <c r="N58" s="63"/>
      <c r="O58" s="63"/>
      <c r="P58" s="63"/>
      <c r="Q58" s="63"/>
      <c r="R58" s="63">
        <f t="shared" si="4"/>
        <v>5</v>
      </c>
    </row>
    <row r="59" spans="1:18" x14ac:dyDescent="0.2">
      <c r="A59" s="16" t="s">
        <v>211</v>
      </c>
      <c r="B59" s="63">
        <v>22.1</v>
      </c>
      <c r="C59" s="96">
        <v>16.5</v>
      </c>
      <c r="D59" s="63">
        <f t="shared" si="0"/>
        <v>22.1</v>
      </c>
      <c r="E59" s="96">
        <f t="shared" si="1"/>
        <v>16.5</v>
      </c>
      <c r="F59" s="63" t="s">
        <v>228</v>
      </c>
      <c r="G59" s="63" t="e">
        <f t="shared" si="2"/>
        <v>#VALUE!</v>
      </c>
      <c r="H59" s="63">
        <v>1</v>
      </c>
      <c r="I59" s="63"/>
      <c r="J59" s="63"/>
      <c r="K59" s="63"/>
      <c r="L59" s="63"/>
      <c r="M59" s="63">
        <f t="shared" si="3"/>
        <v>0</v>
      </c>
      <c r="N59" s="63"/>
      <c r="O59" s="63"/>
      <c r="P59" s="63"/>
      <c r="Q59" s="63"/>
      <c r="R59" s="63">
        <f t="shared" si="4"/>
        <v>1</v>
      </c>
    </row>
    <row r="60" spans="1:18" x14ac:dyDescent="0.2">
      <c r="A60" s="16" t="s">
        <v>22</v>
      </c>
      <c r="B60" s="93">
        <v>5</v>
      </c>
      <c r="C60" s="63">
        <v>6.3</v>
      </c>
      <c r="D60" s="93">
        <f t="shared" si="0"/>
        <v>10</v>
      </c>
      <c r="E60" s="63">
        <f t="shared" si="1"/>
        <v>12.6</v>
      </c>
      <c r="F60" s="63" t="s">
        <v>228</v>
      </c>
      <c r="G60" s="63" t="e">
        <f t="shared" si="2"/>
        <v>#VALUE!</v>
      </c>
      <c r="H60" s="63"/>
      <c r="I60" s="63">
        <v>1</v>
      </c>
      <c r="J60" s="63"/>
      <c r="K60" s="63"/>
      <c r="L60" s="63"/>
      <c r="M60" s="63">
        <f t="shared" si="3"/>
        <v>0</v>
      </c>
      <c r="N60" s="63"/>
      <c r="O60" s="63"/>
      <c r="P60" s="63"/>
      <c r="Q60" s="63">
        <v>1</v>
      </c>
      <c r="R60" s="63">
        <f t="shared" si="4"/>
        <v>2</v>
      </c>
    </row>
    <row r="61" spans="1:18" x14ac:dyDescent="0.2">
      <c r="A61" s="16" t="s">
        <v>57</v>
      </c>
      <c r="B61" s="93">
        <v>1.95</v>
      </c>
      <c r="C61" s="63">
        <v>2.08</v>
      </c>
      <c r="D61" s="93">
        <f t="shared" si="0"/>
        <v>21.45</v>
      </c>
      <c r="E61" s="63">
        <f t="shared" si="1"/>
        <v>22.880000000000003</v>
      </c>
      <c r="F61" s="63">
        <v>1.45</v>
      </c>
      <c r="G61" s="63">
        <f t="shared" si="2"/>
        <v>15.95</v>
      </c>
      <c r="H61" s="63"/>
      <c r="I61" s="63"/>
      <c r="J61" s="63">
        <v>3</v>
      </c>
      <c r="K61" s="63"/>
      <c r="L61" s="63"/>
      <c r="M61" s="63">
        <f t="shared" si="3"/>
        <v>4</v>
      </c>
      <c r="N61" s="63">
        <v>2</v>
      </c>
      <c r="O61" s="63">
        <v>2</v>
      </c>
      <c r="P61" s="63"/>
      <c r="Q61" s="63"/>
      <c r="R61" s="63">
        <f t="shared" si="4"/>
        <v>11</v>
      </c>
    </row>
    <row r="62" spans="1:18" x14ac:dyDescent="0.2">
      <c r="A62" s="16" t="s">
        <v>125</v>
      </c>
      <c r="B62" s="63">
        <v>8.08</v>
      </c>
      <c r="C62" s="96">
        <v>3</v>
      </c>
      <c r="D62" s="63">
        <f t="shared" si="0"/>
        <v>145.44</v>
      </c>
      <c r="E62" s="96">
        <f t="shared" si="1"/>
        <v>54</v>
      </c>
      <c r="F62" s="63" t="s">
        <v>228</v>
      </c>
      <c r="G62" s="63" t="e">
        <f t="shared" si="2"/>
        <v>#VALUE!</v>
      </c>
      <c r="H62" s="63"/>
      <c r="I62" s="63">
        <v>2</v>
      </c>
      <c r="J62" s="63"/>
      <c r="K62" s="63">
        <v>10</v>
      </c>
      <c r="L62" s="63">
        <v>2</v>
      </c>
      <c r="M62" s="63">
        <f t="shared" si="3"/>
        <v>2</v>
      </c>
      <c r="N62" s="63"/>
      <c r="O62" s="63">
        <v>2</v>
      </c>
      <c r="P62" s="63"/>
      <c r="Q62" s="63"/>
      <c r="R62" s="63">
        <f t="shared" si="4"/>
        <v>18</v>
      </c>
    </row>
    <row r="63" spans="1:18" x14ac:dyDescent="0.2">
      <c r="A63" s="16" t="s">
        <v>164</v>
      </c>
      <c r="B63" s="63">
        <v>0.45</v>
      </c>
      <c r="C63" s="96">
        <v>0.19</v>
      </c>
      <c r="D63" s="63">
        <f t="shared" si="0"/>
        <v>0.9</v>
      </c>
      <c r="E63" s="96">
        <f t="shared" si="1"/>
        <v>0.38</v>
      </c>
      <c r="F63" s="63">
        <v>1</v>
      </c>
      <c r="G63" s="63">
        <f t="shared" si="2"/>
        <v>2</v>
      </c>
      <c r="H63" s="63"/>
      <c r="I63" s="63"/>
      <c r="J63" s="63"/>
      <c r="K63" s="63"/>
      <c r="L63" s="63"/>
      <c r="M63" s="63">
        <f t="shared" si="3"/>
        <v>1</v>
      </c>
      <c r="N63" s="63">
        <v>1</v>
      </c>
      <c r="O63" s="63"/>
      <c r="P63" s="63"/>
      <c r="Q63" s="63"/>
      <c r="R63" s="63">
        <f t="shared" si="4"/>
        <v>2</v>
      </c>
    </row>
    <row r="64" spans="1:18" x14ac:dyDescent="0.2">
      <c r="A64" s="16" t="s">
        <v>165</v>
      </c>
      <c r="B64" s="63">
        <v>4</v>
      </c>
      <c r="C64" s="96">
        <v>1.45</v>
      </c>
      <c r="D64" s="63">
        <f t="shared" si="0"/>
        <v>24</v>
      </c>
      <c r="E64" s="96">
        <f t="shared" si="1"/>
        <v>8.6999999999999993</v>
      </c>
      <c r="F64" s="63">
        <v>3.3</v>
      </c>
      <c r="G64" s="63">
        <f t="shared" si="2"/>
        <v>19.799999999999997</v>
      </c>
      <c r="H64" s="63"/>
      <c r="I64" s="63"/>
      <c r="J64" s="63"/>
      <c r="K64" s="63"/>
      <c r="L64" s="63"/>
      <c r="M64" s="63">
        <f t="shared" si="3"/>
        <v>3</v>
      </c>
      <c r="N64" s="63">
        <v>3</v>
      </c>
      <c r="O64" s="63"/>
      <c r="P64" s="63"/>
      <c r="Q64" s="63"/>
      <c r="R64" s="63">
        <f t="shared" si="4"/>
        <v>6</v>
      </c>
    </row>
    <row r="65" spans="1:18" x14ac:dyDescent="0.2">
      <c r="A65" s="16" t="s">
        <v>126</v>
      </c>
      <c r="B65" s="63">
        <v>3.8</v>
      </c>
      <c r="C65" s="96">
        <v>2.4</v>
      </c>
      <c r="D65" s="63">
        <f t="shared" si="0"/>
        <v>11.399999999999999</v>
      </c>
      <c r="E65" s="96">
        <f t="shared" si="1"/>
        <v>7.1999999999999993</v>
      </c>
      <c r="F65" s="63">
        <v>3.35</v>
      </c>
      <c r="G65" s="63">
        <f t="shared" si="2"/>
        <v>10.050000000000001</v>
      </c>
      <c r="H65" s="63"/>
      <c r="I65" s="63">
        <v>2</v>
      </c>
      <c r="J65" s="63"/>
      <c r="K65" s="63"/>
      <c r="L65" s="63"/>
      <c r="M65" s="63">
        <f t="shared" si="3"/>
        <v>0</v>
      </c>
      <c r="N65" s="63"/>
      <c r="O65" s="63"/>
      <c r="P65" s="63"/>
      <c r="Q65" s="63">
        <v>1</v>
      </c>
      <c r="R65" s="63">
        <f t="shared" si="4"/>
        <v>3</v>
      </c>
    </row>
    <row r="66" spans="1:18" x14ac:dyDescent="0.2">
      <c r="A66" s="12" t="s">
        <v>9</v>
      </c>
      <c r="B66" s="93">
        <v>0.27</v>
      </c>
      <c r="C66" s="63">
        <v>0.5</v>
      </c>
      <c r="D66" s="93">
        <f t="shared" si="0"/>
        <v>11.34</v>
      </c>
      <c r="E66" s="63">
        <f t="shared" si="1"/>
        <v>21</v>
      </c>
      <c r="F66" s="63">
        <v>0.18</v>
      </c>
      <c r="G66" s="63">
        <f t="shared" si="2"/>
        <v>7.56</v>
      </c>
      <c r="H66" s="63"/>
      <c r="I66" s="63"/>
      <c r="J66" s="63"/>
      <c r="K66" s="63"/>
      <c r="L66" s="63"/>
      <c r="M66" s="63">
        <f t="shared" si="3"/>
        <v>20</v>
      </c>
      <c r="N66" s="63"/>
      <c r="O66" s="63">
        <v>20</v>
      </c>
      <c r="P66" s="63"/>
      <c r="Q66" s="63">
        <v>2</v>
      </c>
      <c r="R66" s="63">
        <f t="shared" si="4"/>
        <v>42</v>
      </c>
    </row>
    <row r="67" spans="1:18" x14ac:dyDescent="0.2">
      <c r="A67" s="15" t="s">
        <v>156</v>
      </c>
      <c r="B67" s="63">
        <v>3.25</v>
      </c>
      <c r="C67" s="96">
        <v>1.85</v>
      </c>
      <c r="D67" s="63">
        <f t="shared" si="0"/>
        <v>68.25</v>
      </c>
      <c r="E67" s="96">
        <f t="shared" si="1"/>
        <v>38.85</v>
      </c>
      <c r="F67" s="63">
        <v>1.43</v>
      </c>
      <c r="G67" s="63">
        <f t="shared" si="2"/>
        <v>30.029999999999998</v>
      </c>
      <c r="H67" s="63">
        <v>10</v>
      </c>
      <c r="I67" s="63">
        <v>4</v>
      </c>
      <c r="J67" s="63"/>
      <c r="K67" s="63"/>
      <c r="L67" s="63">
        <v>2</v>
      </c>
      <c r="M67" s="63">
        <f t="shared" si="3"/>
        <v>2</v>
      </c>
      <c r="N67" s="63"/>
      <c r="O67" s="63">
        <v>2</v>
      </c>
      <c r="P67" s="63"/>
      <c r="Q67" s="63">
        <v>1</v>
      </c>
      <c r="R67" s="63">
        <f t="shared" si="4"/>
        <v>21</v>
      </c>
    </row>
    <row r="68" spans="1:18" x14ac:dyDescent="0.2">
      <c r="A68" s="46" t="s">
        <v>209</v>
      </c>
      <c r="B68" s="63">
        <v>1.95</v>
      </c>
      <c r="C68" s="96">
        <v>0.95</v>
      </c>
      <c r="D68" s="63">
        <f t="shared" si="0"/>
        <v>39</v>
      </c>
      <c r="E68" s="96">
        <f t="shared" si="1"/>
        <v>19</v>
      </c>
      <c r="F68" s="63" t="s">
        <v>228</v>
      </c>
      <c r="G68" s="63" t="e">
        <f t="shared" si="2"/>
        <v>#VALUE!</v>
      </c>
      <c r="H68" s="63"/>
      <c r="I68" s="63"/>
      <c r="J68" s="63"/>
      <c r="K68" s="63">
        <v>20</v>
      </c>
      <c r="L68" s="63"/>
      <c r="M68" s="63">
        <f t="shared" si="3"/>
        <v>0</v>
      </c>
      <c r="N68" s="63"/>
      <c r="O68" s="63"/>
      <c r="P68" s="63"/>
      <c r="Q68" s="63"/>
      <c r="R68" s="63">
        <f t="shared" si="4"/>
        <v>20</v>
      </c>
    </row>
    <row r="69" spans="1:18" x14ac:dyDescent="0.2">
      <c r="A69" s="16" t="s">
        <v>184</v>
      </c>
      <c r="B69" s="63">
        <v>1</v>
      </c>
      <c r="C69" s="96">
        <v>0.5</v>
      </c>
      <c r="D69" s="63">
        <f t="shared" si="0"/>
        <v>14</v>
      </c>
      <c r="E69" s="96">
        <f t="shared" si="1"/>
        <v>7</v>
      </c>
      <c r="F69" s="63" t="s">
        <v>228</v>
      </c>
      <c r="G69" s="63" t="e">
        <f t="shared" si="2"/>
        <v>#VALUE!</v>
      </c>
      <c r="H69" s="63"/>
      <c r="I69" s="63">
        <v>3</v>
      </c>
      <c r="J69" s="63"/>
      <c r="K69" s="63"/>
      <c r="L69" s="63">
        <v>5</v>
      </c>
      <c r="M69" s="63">
        <f t="shared" si="3"/>
        <v>0</v>
      </c>
      <c r="N69" s="63"/>
      <c r="O69" s="63"/>
      <c r="P69" s="63"/>
      <c r="Q69" s="63">
        <v>6</v>
      </c>
      <c r="R69" s="63">
        <f t="shared" si="4"/>
        <v>14</v>
      </c>
    </row>
    <row r="70" spans="1:18" ht="21.75" x14ac:dyDescent="0.2">
      <c r="A70" s="12" t="s">
        <v>113</v>
      </c>
      <c r="B70" s="63">
        <v>1.2</v>
      </c>
      <c r="C70" s="96">
        <v>0.69</v>
      </c>
      <c r="D70" s="63">
        <f t="shared" si="0"/>
        <v>19.2</v>
      </c>
      <c r="E70" s="96">
        <f t="shared" si="1"/>
        <v>11.04</v>
      </c>
      <c r="F70" s="63">
        <v>1</v>
      </c>
      <c r="G70" s="63">
        <f t="shared" si="2"/>
        <v>16</v>
      </c>
      <c r="H70" s="63"/>
      <c r="I70" s="63"/>
      <c r="J70" s="63"/>
      <c r="K70" s="63">
        <v>10</v>
      </c>
      <c r="L70" s="63"/>
      <c r="M70" s="63">
        <f t="shared" si="3"/>
        <v>0</v>
      </c>
      <c r="N70" s="63"/>
      <c r="O70" s="63"/>
      <c r="P70" s="63"/>
      <c r="Q70" s="63">
        <v>6</v>
      </c>
      <c r="R70" s="63">
        <f t="shared" si="4"/>
        <v>16</v>
      </c>
    </row>
    <row r="71" spans="1:18" ht="21.75" x14ac:dyDescent="0.2">
      <c r="A71" s="12" t="s">
        <v>79</v>
      </c>
      <c r="B71" s="63">
        <v>1.2</v>
      </c>
      <c r="C71" s="96">
        <v>0.69</v>
      </c>
      <c r="D71" s="63">
        <f t="shared" si="0"/>
        <v>12</v>
      </c>
      <c r="E71" s="96">
        <f t="shared" si="1"/>
        <v>6.8999999999999995</v>
      </c>
      <c r="F71" s="63">
        <v>1</v>
      </c>
      <c r="G71" s="63">
        <f t="shared" si="2"/>
        <v>10</v>
      </c>
      <c r="H71" s="63"/>
      <c r="I71" s="63"/>
      <c r="J71" s="63"/>
      <c r="K71" s="63">
        <v>10</v>
      </c>
      <c r="L71" s="63"/>
      <c r="M71" s="63">
        <f t="shared" si="3"/>
        <v>0</v>
      </c>
      <c r="N71" s="63"/>
      <c r="O71" s="63"/>
      <c r="P71" s="63"/>
      <c r="Q71" s="63"/>
      <c r="R71" s="63">
        <f t="shared" si="4"/>
        <v>10</v>
      </c>
    </row>
    <row r="72" spans="1:18" x14ac:dyDescent="0.2">
      <c r="A72" s="12" t="s">
        <v>37</v>
      </c>
      <c r="B72" s="63">
        <v>3.5</v>
      </c>
      <c r="C72" s="96">
        <v>2.5499999999999998</v>
      </c>
      <c r="D72" s="63">
        <f t="shared" si="0"/>
        <v>413</v>
      </c>
      <c r="E72" s="96">
        <f t="shared" si="1"/>
        <v>300.89999999999998</v>
      </c>
      <c r="F72" s="63">
        <v>4.3600000000000003</v>
      </c>
      <c r="G72" s="63">
        <f t="shared" si="2"/>
        <v>514.48</v>
      </c>
      <c r="H72" s="63">
        <v>8</v>
      </c>
      <c r="I72" s="63">
        <v>20</v>
      </c>
      <c r="J72" s="63">
        <v>5</v>
      </c>
      <c r="K72" s="63">
        <v>40</v>
      </c>
      <c r="L72" s="63">
        <v>3</v>
      </c>
      <c r="M72" s="63">
        <f t="shared" si="3"/>
        <v>21</v>
      </c>
      <c r="N72" s="63">
        <v>10</v>
      </c>
      <c r="O72" s="63">
        <v>8</v>
      </c>
      <c r="P72" s="63">
        <v>3</v>
      </c>
      <c r="Q72" s="63"/>
      <c r="R72" s="63">
        <f t="shared" si="4"/>
        <v>118</v>
      </c>
    </row>
    <row r="73" spans="1:18" x14ac:dyDescent="0.2">
      <c r="A73" s="12" t="s">
        <v>38</v>
      </c>
      <c r="B73" s="63">
        <v>2.5</v>
      </c>
      <c r="C73" s="96">
        <v>1.2</v>
      </c>
      <c r="D73" s="63">
        <f t="shared" si="0"/>
        <v>207.5</v>
      </c>
      <c r="E73" s="96">
        <f t="shared" si="1"/>
        <v>99.6</v>
      </c>
      <c r="F73" s="63"/>
      <c r="G73" s="63">
        <f t="shared" si="2"/>
        <v>0</v>
      </c>
      <c r="H73" s="63">
        <v>8</v>
      </c>
      <c r="I73" s="63"/>
      <c r="J73" s="63"/>
      <c r="K73" s="63">
        <v>40</v>
      </c>
      <c r="L73" s="63">
        <v>3</v>
      </c>
      <c r="M73" s="63">
        <f t="shared" si="3"/>
        <v>14</v>
      </c>
      <c r="N73" s="63">
        <v>10</v>
      </c>
      <c r="O73" s="63">
        <v>4</v>
      </c>
      <c r="P73" s="63"/>
      <c r="Q73" s="63">
        <v>4</v>
      </c>
      <c r="R73" s="63">
        <f t="shared" si="4"/>
        <v>83</v>
      </c>
    </row>
    <row r="74" spans="1:18" x14ac:dyDescent="0.2">
      <c r="A74" s="12" t="s">
        <v>157</v>
      </c>
      <c r="B74" s="63">
        <v>14</v>
      </c>
      <c r="C74" s="96">
        <v>4.7</v>
      </c>
      <c r="D74" s="63">
        <f t="shared" si="0"/>
        <v>56</v>
      </c>
      <c r="E74" s="96">
        <f t="shared" si="1"/>
        <v>18.8</v>
      </c>
      <c r="F74" s="63">
        <v>9.6</v>
      </c>
      <c r="G74" s="63">
        <f t="shared" si="2"/>
        <v>38.4</v>
      </c>
      <c r="H74" s="63"/>
      <c r="I74" s="63"/>
      <c r="J74" s="63"/>
      <c r="K74" s="63"/>
      <c r="L74" s="63"/>
      <c r="M74" s="63">
        <f t="shared" si="3"/>
        <v>0</v>
      </c>
      <c r="N74" s="63"/>
      <c r="O74" s="63"/>
      <c r="P74" s="63"/>
      <c r="Q74" s="63">
        <v>4</v>
      </c>
      <c r="R74" s="63">
        <f t="shared" si="4"/>
        <v>4</v>
      </c>
    </row>
    <row r="75" spans="1:18" x14ac:dyDescent="0.2">
      <c r="A75" s="12" t="s">
        <v>158</v>
      </c>
      <c r="B75" s="63">
        <v>2.5</v>
      </c>
      <c r="C75" s="96">
        <v>2.5</v>
      </c>
      <c r="D75" s="63">
        <f t="shared" si="0"/>
        <v>10</v>
      </c>
      <c r="E75" s="96">
        <f t="shared" si="1"/>
        <v>10</v>
      </c>
      <c r="F75" s="63"/>
      <c r="G75" s="63">
        <f t="shared" si="2"/>
        <v>0</v>
      </c>
      <c r="H75" s="63"/>
      <c r="I75" s="63"/>
      <c r="J75" s="63"/>
      <c r="K75" s="63"/>
      <c r="L75" s="63"/>
      <c r="M75" s="63">
        <f t="shared" si="3"/>
        <v>0</v>
      </c>
      <c r="N75" s="63"/>
      <c r="O75" s="63"/>
      <c r="P75" s="63"/>
      <c r="Q75" s="63"/>
      <c r="R75" s="63">
        <v>4</v>
      </c>
    </row>
    <row r="76" spans="1:18" x14ac:dyDescent="0.2">
      <c r="A76" s="12" t="s">
        <v>187</v>
      </c>
      <c r="B76" s="63">
        <v>58</v>
      </c>
      <c r="C76" s="96">
        <v>34</v>
      </c>
      <c r="D76" s="63">
        <f t="shared" si="0"/>
        <v>232</v>
      </c>
      <c r="E76" s="96">
        <f t="shared" si="1"/>
        <v>136</v>
      </c>
      <c r="F76" s="63">
        <v>38.64</v>
      </c>
      <c r="G76" s="63">
        <f t="shared" ref="G76:G91" si="5">F76*R76</f>
        <v>154.56</v>
      </c>
      <c r="H76" s="63"/>
      <c r="I76" s="63"/>
      <c r="J76" s="63"/>
      <c r="K76" s="63"/>
      <c r="L76" s="63"/>
      <c r="M76" s="63">
        <v>4</v>
      </c>
      <c r="N76" s="63"/>
      <c r="O76" s="63"/>
      <c r="P76" s="63"/>
      <c r="Q76" s="63"/>
      <c r="R76" s="63">
        <v>4</v>
      </c>
    </row>
    <row r="77" spans="1:18" ht="12" customHeight="1" x14ac:dyDescent="0.2">
      <c r="A77" s="17" t="s">
        <v>226</v>
      </c>
      <c r="B77" s="63"/>
      <c r="C77" s="96">
        <v>19.899999999999999</v>
      </c>
      <c r="D77" s="63">
        <f t="shared" si="0"/>
        <v>0</v>
      </c>
      <c r="E77" s="96">
        <f t="shared" si="1"/>
        <v>258.7</v>
      </c>
      <c r="F77" s="63"/>
      <c r="G77" s="63">
        <f t="shared" si="5"/>
        <v>0</v>
      </c>
      <c r="H77" s="63"/>
      <c r="I77" s="63"/>
      <c r="J77" s="63"/>
      <c r="K77" s="63"/>
      <c r="L77" s="63">
        <v>3</v>
      </c>
      <c r="M77" s="63">
        <f t="shared" si="3"/>
        <v>4</v>
      </c>
      <c r="N77" s="63"/>
      <c r="O77" s="63">
        <v>4</v>
      </c>
      <c r="P77" s="63"/>
      <c r="Q77" s="63">
        <v>2</v>
      </c>
      <c r="R77" s="63">
        <f t="shared" si="4"/>
        <v>13</v>
      </c>
    </row>
    <row r="78" spans="1:18" ht="12" customHeight="1" x14ac:dyDescent="0.2">
      <c r="A78" s="17" t="s">
        <v>217</v>
      </c>
      <c r="B78" s="63">
        <v>30</v>
      </c>
      <c r="C78" s="63"/>
      <c r="D78" s="63">
        <f t="shared" si="0"/>
        <v>390</v>
      </c>
      <c r="E78" s="63">
        <f t="shared" si="1"/>
        <v>0</v>
      </c>
      <c r="F78" s="63"/>
      <c r="G78" s="63">
        <f t="shared" si="5"/>
        <v>0</v>
      </c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>
        <v>13</v>
      </c>
    </row>
    <row r="79" spans="1:18" ht="12" customHeight="1" x14ac:dyDescent="0.2">
      <c r="A79" s="17" t="s">
        <v>234</v>
      </c>
      <c r="B79" s="63"/>
      <c r="C79" s="63"/>
      <c r="D79" s="63"/>
      <c r="E79" s="63">
        <f t="shared" si="1"/>
        <v>0</v>
      </c>
      <c r="F79" s="63">
        <v>19.2</v>
      </c>
      <c r="G79" s="63">
        <f t="shared" si="5"/>
        <v>249.6</v>
      </c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>
        <v>13</v>
      </c>
    </row>
    <row r="80" spans="1:18" ht="12" customHeight="1" x14ac:dyDescent="0.2">
      <c r="A80" s="17" t="s">
        <v>218</v>
      </c>
      <c r="B80" s="93">
        <v>21</v>
      </c>
      <c r="C80" s="63">
        <v>24.5</v>
      </c>
      <c r="D80" s="93">
        <f t="shared" si="0"/>
        <v>126</v>
      </c>
      <c r="E80" s="63">
        <f t="shared" ref="E80:E91" si="6">C80*R80</f>
        <v>147</v>
      </c>
      <c r="F80" s="63" t="s">
        <v>228</v>
      </c>
      <c r="G80" s="63" t="e">
        <f t="shared" si="5"/>
        <v>#VALUE!</v>
      </c>
      <c r="H80" s="63"/>
      <c r="I80" s="63"/>
      <c r="J80" s="63"/>
      <c r="K80" s="63"/>
      <c r="L80" s="63"/>
      <c r="M80" s="63">
        <f t="shared" si="3"/>
        <v>0</v>
      </c>
      <c r="N80" s="63"/>
      <c r="O80" s="63"/>
      <c r="P80" s="63"/>
      <c r="Q80" s="63">
        <v>6</v>
      </c>
      <c r="R80" s="63">
        <f t="shared" si="4"/>
        <v>6</v>
      </c>
    </row>
    <row r="81" spans="1:18" x14ac:dyDescent="0.2">
      <c r="A81" s="17" t="s">
        <v>159</v>
      </c>
      <c r="B81" s="63">
        <v>9.6</v>
      </c>
      <c r="C81" s="96">
        <v>8.9</v>
      </c>
      <c r="D81" s="63">
        <f t="shared" si="0"/>
        <v>1833.6</v>
      </c>
      <c r="E81" s="96">
        <f t="shared" si="6"/>
        <v>1699.9</v>
      </c>
      <c r="F81" s="63">
        <v>7</v>
      </c>
      <c r="G81" s="63">
        <f t="shared" si="5"/>
        <v>1337</v>
      </c>
      <c r="H81" s="63">
        <v>40</v>
      </c>
      <c r="I81" s="63">
        <v>30</v>
      </c>
      <c r="J81" s="63">
        <v>7</v>
      </c>
      <c r="K81" s="63">
        <v>10</v>
      </c>
      <c r="L81" s="63">
        <v>4</v>
      </c>
      <c r="M81" s="63">
        <f t="shared" si="3"/>
        <v>50</v>
      </c>
      <c r="N81" s="63"/>
      <c r="O81" s="63"/>
      <c r="P81" s="63">
        <v>50</v>
      </c>
      <c r="Q81" s="63"/>
      <c r="R81" s="63">
        <f t="shared" si="4"/>
        <v>191</v>
      </c>
    </row>
    <row r="82" spans="1:18" ht="13.5" customHeight="1" x14ac:dyDescent="0.2">
      <c r="A82" s="17" t="s">
        <v>160</v>
      </c>
      <c r="B82" s="63">
        <v>17.850000000000001</v>
      </c>
      <c r="C82" s="96">
        <v>8.1</v>
      </c>
      <c r="D82" s="63">
        <f t="shared" si="0"/>
        <v>553.35</v>
      </c>
      <c r="E82" s="96">
        <f t="shared" si="6"/>
        <v>251.1</v>
      </c>
      <c r="F82" s="63" t="s">
        <v>228</v>
      </c>
      <c r="G82" s="63" t="e">
        <f t="shared" si="5"/>
        <v>#VALUE!</v>
      </c>
      <c r="H82" s="63"/>
      <c r="I82" s="63">
        <v>16</v>
      </c>
      <c r="J82" s="63">
        <v>5</v>
      </c>
      <c r="K82" s="63"/>
      <c r="L82" s="63">
        <v>10</v>
      </c>
      <c r="M82" s="63">
        <f t="shared" si="3"/>
        <v>0</v>
      </c>
      <c r="N82" s="63"/>
      <c r="O82" s="63"/>
      <c r="P82" s="63"/>
      <c r="Q82" s="63"/>
      <c r="R82" s="63">
        <f t="shared" si="4"/>
        <v>31</v>
      </c>
    </row>
    <row r="83" spans="1:18" x14ac:dyDescent="0.2">
      <c r="A83" s="17" t="s">
        <v>109</v>
      </c>
      <c r="B83" s="63">
        <v>6.4</v>
      </c>
      <c r="C83" s="96">
        <v>3.3</v>
      </c>
      <c r="D83" s="63">
        <f t="shared" ref="D83:D91" si="7">B83*R83</f>
        <v>128</v>
      </c>
      <c r="E83" s="96">
        <f t="shared" si="6"/>
        <v>66</v>
      </c>
      <c r="F83" s="63" t="s">
        <v>228</v>
      </c>
      <c r="G83" s="63" t="e">
        <f t="shared" si="5"/>
        <v>#VALUE!</v>
      </c>
      <c r="H83" s="63"/>
      <c r="I83" s="63">
        <v>6</v>
      </c>
      <c r="J83" s="63"/>
      <c r="K83" s="63"/>
      <c r="L83" s="63"/>
      <c r="M83" s="63">
        <f t="shared" ref="M83:M91" si="8">N83+O83+P83</f>
        <v>7</v>
      </c>
      <c r="N83" s="63">
        <v>5</v>
      </c>
      <c r="O83" s="63">
        <v>2</v>
      </c>
      <c r="P83" s="63"/>
      <c r="Q83" s="63"/>
      <c r="R83" s="63">
        <f t="shared" ref="R83:R91" si="9">H83+I83+J83+K83+L83+M83+N83+O83+P83+Q83</f>
        <v>20</v>
      </c>
    </row>
    <row r="84" spans="1:18" x14ac:dyDescent="0.2">
      <c r="A84" s="17" t="s">
        <v>123</v>
      </c>
      <c r="B84" s="63">
        <v>17.88</v>
      </c>
      <c r="C84" s="96">
        <v>15.9</v>
      </c>
      <c r="D84" s="63">
        <f t="shared" si="7"/>
        <v>321.83999999999997</v>
      </c>
      <c r="E84" s="96">
        <f t="shared" si="6"/>
        <v>286.2</v>
      </c>
      <c r="F84" s="63">
        <v>14.52</v>
      </c>
      <c r="G84" s="63">
        <f t="shared" si="5"/>
        <v>261.36</v>
      </c>
      <c r="H84" s="63"/>
      <c r="I84" s="63">
        <v>2</v>
      </c>
      <c r="J84" s="63">
        <v>3</v>
      </c>
      <c r="K84" s="63"/>
      <c r="L84" s="63">
        <v>10</v>
      </c>
      <c r="M84" s="63">
        <f t="shared" si="8"/>
        <v>0</v>
      </c>
      <c r="N84" s="63"/>
      <c r="O84" s="63"/>
      <c r="P84" s="63"/>
      <c r="Q84" s="63">
        <v>3</v>
      </c>
      <c r="R84" s="63">
        <f t="shared" si="9"/>
        <v>18</v>
      </c>
    </row>
    <row r="85" spans="1:18" ht="14.25" customHeight="1" x14ac:dyDescent="0.2">
      <c r="A85" s="17" t="s">
        <v>167</v>
      </c>
      <c r="B85" s="63">
        <v>4.75</v>
      </c>
      <c r="C85" s="96">
        <v>2.0499999999999998</v>
      </c>
      <c r="D85" s="63">
        <f t="shared" si="7"/>
        <v>85.5</v>
      </c>
      <c r="E85" s="96">
        <f t="shared" si="6"/>
        <v>36.9</v>
      </c>
      <c r="F85" s="63">
        <v>2.37</v>
      </c>
      <c r="G85" s="63">
        <f t="shared" si="5"/>
        <v>42.660000000000004</v>
      </c>
      <c r="H85" s="63"/>
      <c r="I85" s="63"/>
      <c r="J85" s="63"/>
      <c r="K85" s="63"/>
      <c r="L85" s="63"/>
      <c r="M85" s="63">
        <f t="shared" si="8"/>
        <v>9</v>
      </c>
      <c r="N85" s="63">
        <v>1</v>
      </c>
      <c r="O85" s="63"/>
      <c r="P85" s="63">
        <v>8</v>
      </c>
      <c r="Q85" s="63"/>
      <c r="R85" s="63">
        <f t="shared" si="9"/>
        <v>18</v>
      </c>
    </row>
    <row r="86" spans="1:18" ht="14.25" customHeight="1" x14ac:dyDescent="0.2">
      <c r="A86" s="17" t="s">
        <v>168</v>
      </c>
      <c r="B86" s="63">
        <v>1.3</v>
      </c>
      <c r="C86" s="96">
        <v>0.98</v>
      </c>
      <c r="D86" s="63">
        <f t="shared" si="7"/>
        <v>28.6</v>
      </c>
      <c r="E86" s="96">
        <f t="shared" si="6"/>
        <v>21.56</v>
      </c>
      <c r="F86" s="63">
        <v>18</v>
      </c>
      <c r="G86" s="63">
        <f t="shared" si="5"/>
        <v>396</v>
      </c>
      <c r="H86" s="63"/>
      <c r="I86" s="63">
        <v>6</v>
      </c>
      <c r="J86" s="63">
        <v>2</v>
      </c>
      <c r="K86" s="63"/>
      <c r="L86" s="63"/>
      <c r="M86" s="63">
        <f t="shared" si="8"/>
        <v>7</v>
      </c>
      <c r="N86" s="63">
        <v>5</v>
      </c>
      <c r="O86" s="63"/>
      <c r="P86" s="63">
        <v>2</v>
      </c>
      <c r="Q86" s="63"/>
      <c r="R86" s="63">
        <f t="shared" si="9"/>
        <v>22</v>
      </c>
    </row>
    <row r="87" spans="1:18" ht="14.25" customHeight="1" x14ac:dyDescent="0.2">
      <c r="A87" s="17" t="s">
        <v>219</v>
      </c>
      <c r="B87" s="63">
        <v>189</v>
      </c>
      <c r="C87" s="96">
        <v>118</v>
      </c>
      <c r="D87" s="63">
        <f t="shared" si="7"/>
        <v>945</v>
      </c>
      <c r="E87" s="96">
        <f t="shared" si="6"/>
        <v>590</v>
      </c>
      <c r="F87" s="63">
        <v>136.69</v>
      </c>
      <c r="G87" s="63">
        <f t="shared" si="5"/>
        <v>683.45</v>
      </c>
      <c r="H87" s="63">
        <v>3</v>
      </c>
      <c r="I87" s="63"/>
      <c r="J87" s="63"/>
      <c r="K87" s="63">
        <v>2</v>
      </c>
      <c r="L87" s="63"/>
      <c r="M87" s="63">
        <f t="shared" si="8"/>
        <v>0</v>
      </c>
      <c r="N87" s="63"/>
      <c r="O87" s="63"/>
      <c r="P87" s="63"/>
      <c r="Q87" s="63"/>
      <c r="R87" s="63">
        <f t="shared" si="9"/>
        <v>5</v>
      </c>
    </row>
    <row r="88" spans="1:18" ht="14.25" customHeight="1" x14ac:dyDescent="0.2">
      <c r="A88" s="17" t="s">
        <v>220</v>
      </c>
      <c r="B88" s="63">
        <v>9.9</v>
      </c>
      <c r="C88" s="96">
        <v>7.3</v>
      </c>
      <c r="D88" s="63">
        <f t="shared" si="7"/>
        <v>49.5</v>
      </c>
      <c r="E88" s="96">
        <f t="shared" si="6"/>
        <v>36.5</v>
      </c>
      <c r="F88" s="63" t="s">
        <v>228</v>
      </c>
      <c r="G88" s="63" t="e">
        <f t="shared" si="5"/>
        <v>#VALUE!</v>
      </c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>
        <v>5</v>
      </c>
    </row>
    <row r="89" spans="1:18" ht="13.5" customHeight="1" x14ac:dyDescent="0.2">
      <c r="A89" s="17" t="s">
        <v>64</v>
      </c>
      <c r="B89" s="63">
        <v>22.68</v>
      </c>
      <c r="C89" s="96">
        <v>21.7</v>
      </c>
      <c r="D89" s="63">
        <f t="shared" si="7"/>
        <v>453.6</v>
      </c>
      <c r="E89" s="96">
        <f t="shared" si="6"/>
        <v>434</v>
      </c>
      <c r="F89" s="63">
        <v>23.9</v>
      </c>
      <c r="G89" s="63">
        <f t="shared" si="5"/>
        <v>478</v>
      </c>
      <c r="H89" s="63"/>
      <c r="I89" s="63">
        <v>1</v>
      </c>
      <c r="J89" s="63">
        <v>2</v>
      </c>
      <c r="K89" s="63"/>
      <c r="L89" s="63">
        <v>2</v>
      </c>
      <c r="M89" s="63">
        <f t="shared" si="8"/>
        <v>6</v>
      </c>
      <c r="N89" s="63"/>
      <c r="O89" s="63">
        <v>1</v>
      </c>
      <c r="P89" s="63">
        <v>5</v>
      </c>
      <c r="Q89" s="63">
        <v>3</v>
      </c>
      <c r="R89" s="63">
        <f t="shared" si="9"/>
        <v>20</v>
      </c>
    </row>
    <row r="90" spans="1:18" ht="13.5" customHeight="1" x14ac:dyDescent="0.2">
      <c r="A90" s="17" t="s">
        <v>170</v>
      </c>
      <c r="B90" s="93">
        <v>75.5</v>
      </c>
      <c r="C90" s="63">
        <v>79</v>
      </c>
      <c r="D90" s="93">
        <f t="shared" si="7"/>
        <v>75.5</v>
      </c>
      <c r="E90" s="63">
        <f t="shared" si="6"/>
        <v>79</v>
      </c>
      <c r="F90" s="63" t="s">
        <v>228</v>
      </c>
      <c r="G90" s="63" t="e">
        <f t="shared" si="5"/>
        <v>#VALUE!</v>
      </c>
      <c r="H90" s="63"/>
      <c r="I90" s="63"/>
      <c r="J90" s="63"/>
      <c r="K90" s="63">
        <v>1</v>
      </c>
      <c r="L90" s="63"/>
      <c r="M90" s="63">
        <f t="shared" si="8"/>
        <v>0</v>
      </c>
      <c r="N90" s="63"/>
      <c r="O90" s="63"/>
      <c r="P90" s="63"/>
      <c r="Q90" s="63"/>
      <c r="R90" s="63">
        <f t="shared" si="9"/>
        <v>1</v>
      </c>
    </row>
    <row r="91" spans="1:18" ht="13.5" customHeight="1" x14ac:dyDescent="0.2">
      <c r="A91" s="17" t="s">
        <v>205</v>
      </c>
      <c r="B91" s="93">
        <v>1.7</v>
      </c>
      <c r="C91" s="63">
        <v>2.2000000000000002</v>
      </c>
      <c r="D91" s="93">
        <f t="shared" si="7"/>
        <v>42.5</v>
      </c>
      <c r="E91" s="63">
        <f t="shared" si="6"/>
        <v>55.000000000000007</v>
      </c>
      <c r="F91" s="63">
        <v>2.2000000000000002</v>
      </c>
      <c r="G91" s="63">
        <f t="shared" si="5"/>
        <v>55.000000000000007</v>
      </c>
      <c r="H91" s="63"/>
      <c r="I91" s="63"/>
      <c r="J91" s="63">
        <v>3</v>
      </c>
      <c r="K91" s="63"/>
      <c r="L91" s="63">
        <v>8</v>
      </c>
      <c r="M91" s="63">
        <f t="shared" si="8"/>
        <v>7</v>
      </c>
      <c r="N91" s="63">
        <v>5</v>
      </c>
      <c r="O91" s="63">
        <v>2</v>
      </c>
      <c r="P91" s="63"/>
      <c r="Q91" s="63"/>
      <c r="R91" s="63">
        <f t="shared" si="9"/>
        <v>25</v>
      </c>
    </row>
    <row r="92" spans="1:18" x14ac:dyDescent="0.2">
      <c r="A92" s="26" t="s">
        <v>44</v>
      </c>
      <c r="B92" s="63"/>
      <c r="C92" s="63"/>
      <c r="D92" s="63">
        <f>SUM(D6:D91)</f>
        <v>18814.179999999997</v>
      </c>
      <c r="E92" s="63">
        <f>SUM(E6:E91)</f>
        <v>18321.310000000001</v>
      </c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795A83-B87B-4C8D-928A-6D7DA7F9F852}">
  <dimension ref="A3:I32"/>
  <sheetViews>
    <sheetView tabSelected="1" topLeftCell="A19" workbookViewId="0">
      <selection activeCell="A6" sqref="A6"/>
    </sheetView>
  </sheetViews>
  <sheetFormatPr defaultRowHeight="12.75" x14ac:dyDescent="0.2"/>
  <cols>
    <col min="1" max="1" width="17.140625" customWidth="1"/>
    <col min="2" max="2" width="13.140625" customWidth="1"/>
    <col min="3" max="3" width="12.85546875" customWidth="1"/>
    <col min="4" max="4" width="12.28515625" customWidth="1"/>
    <col min="5" max="5" width="13" customWidth="1"/>
    <col min="6" max="7" width="11.5703125" customWidth="1"/>
    <col min="8" max="8" width="12.5703125" customWidth="1"/>
  </cols>
  <sheetData>
    <row r="3" spans="1:9" ht="39.75" customHeight="1" x14ac:dyDescent="0.2">
      <c r="A3" s="116" t="s">
        <v>124</v>
      </c>
      <c r="B3" s="117"/>
      <c r="C3" s="117"/>
      <c r="D3" s="117"/>
      <c r="E3" s="117"/>
      <c r="F3" s="117"/>
      <c r="G3" s="117"/>
      <c r="H3" s="117"/>
      <c r="I3" s="117"/>
    </row>
    <row r="4" spans="1:9" x14ac:dyDescent="0.2">
      <c r="A4" s="70"/>
    </row>
    <row r="5" spans="1:9" ht="13.5" thickBot="1" x14ac:dyDescent="0.25"/>
    <row r="6" spans="1:9" ht="80.25" customHeight="1" thickBot="1" x14ac:dyDescent="0.25">
      <c r="A6" s="66" t="s">
        <v>0</v>
      </c>
      <c r="B6" s="86" t="s">
        <v>291</v>
      </c>
      <c r="C6" s="86" t="s">
        <v>292</v>
      </c>
      <c r="D6" s="86" t="s">
        <v>295</v>
      </c>
      <c r="E6" s="86" t="s">
        <v>293</v>
      </c>
      <c r="F6" s="86" t="s">
        <v>296</v>
      </c>
      <c r="G6" s="86" t="s">
        <v>294</v>
      </c>
      <c r="H6" s="86" t="s">
        <v>297</v>
      </c>
      <c r="I6" s="86" t="s">
        <v>214</v>
      </c>
    </row>
    <row r="7" spans="1:9" x14ac:dyDescent="0.2">
      <c r="A7" s="67" t="s">
        <v>1</v>
      </c>
      <c r="B7" s="91"/>
      <c r="C7" s="91"/>
      <c r="D7" s="91"/>
      <c r="E7" s="91"/>
      <c r="F7" s="91"/>
      <c r="G7" s="91"/>
      <c r="H7" s="91"/>
      <c r="I7" s="63"/>
    </row>
    <row r="8" spans="1:9" ht="22.5" x14ac:dyDescent="0.2">
      <c r="A8" s="69" t="s">
        <v>2</v>
      </c>
      <c r="B8" s="63">
        <v>8</v>
      </c>
      <c r="C8" s="63">
        <v>15</v>
      </c>
      <c r="D8" s="63"/>
      <c r="E8" s="63">
        <v>20</v>
      </c>
      <c r="F8" s="63"/>
      <c r="G8" s="63">
        <v>48</v>
      </c>
      <c r="H8" s="63">
        <v>6</v>
      </c>
      <c r="I8" s="109">
        <f>B8+C8+D8+E8+F8+G8+H8</f>
        <v>97</v>
      </c>
    </row>
    <row r="9" spans="1:9" ht="33.75" x14ac:dyDescent="0.2">
      <c r="A9" s="69" t="s">
        <v>267</v>
      </c>
      <c r="B9" s="63">
        <v>8</v>
      </c>
      <c r="C9" s="63"/>
      <c r="D9" s="63"/>
      <c r="E9" s="63">
        <v>80</v>
      </c>
      <c r="F9" s="63">
        <v>6</v>
      </c>
      <c r="G9" s="63">
        <v>36</v>
      </c>
      <c r="H9" s="63"/>
      <c r="I9" s="109">
        <f t="shared" ref="I9:I32" si="0">B9+C9+D9+E9+F9+G9+H9</f>
        <v>130</v>
      </c>
    </row>
    <row r="10" spans="1:9" ht="22.5" x14ac:dyDescent="0.2">
      <c r="A10" s="69" t="s">
        <v>150</v>
      </c>
      <c r="B10" s="63">
        <v>10</v>
      </c>
      <c r="C10" s="63"/>
      <c r="D10" s="63"/>
      <c r="E10" s="63">
        <v>30</v>
      </c>
      <c r="F10" s="63">
        <v>6</v>
      </c>
      <c r="G10" s="63"/>
      <c r="H10" s="63"/>
      <c r="I10" s="109">
        <f t="shared" si="0"/>
        <v>46</v>
      </c>
    </row>
    <row r="11" spans="1:9" ht="22.5" x14ac:dyDescent="0.2">
      <c r="A11" s="69" t="s">
        <v>149</v>
      </c>
      <c r="B11" s="63"/>
      <c r="D11" s="63"/>
      <c r="E11" s="63"/>
      <c r="F11" s="63"/>
      <c r="G11" s="63">
        <v>12</v>
      </c>
      <c r="H11" s="63"/>
      <c r="I11" s="109">
        <f t="shared" si="0"/>
        <v>12</v>
      </c>
    </row>
    <row r="12" spans="1:9" x14ac:dyDescent="0.2">
      <c r="A12" s="69" t="s">
        <v>99</v>
      </c>
      <c r="B12" s="63">
        <v>12</v>
      </c>
      <c r="C12" s="63"/>
      <c r="D12" s="63">
        <v>7</v>
      </c>
      <c r="E12" s="63">
        <v>15</v>
      </c>
      <c r="F12" s="63"/>
      <c r="G12" s="63">
        <v>58</v>
      </c>
      <c r="H12" s="63"/>
      <c r="I12" s="109">
        <f t="shared" si="0"/>
        <v>92</v>
      </c>
    </row>
    <row r="13" spans="1:9" ht="33.75" x14ac:dyDescent="0.2">
      <c r="A13" s="69" t="s">
        <v>266</v>
      </c>
      <c r="B13" s="63"/>
      <c r="C13" s="63">
        <v>4</v>
      </c>
      <c r="D13" s="63"/>
      <c r="E13" s="63">
        <v>20</v>
      </c>
      <c r="F13" s="63">
        <v>2</v>
      </c>
      <c r="G13" s="63">
        <v>18</v>
      </c>
      <c r="H13" s="63">
        <v>6</v>
      </c>
      <c r="I13" s="109">
        <f t="shared" si="0"/>
        <v>50</v>
      </c>
    </row>
    <row r="14" spans="1:9" ht="45" x14ac:dyDescent="0.2">
      <c r="A14" s="69" t="s">
        <v>206</v>
      </c>
      <c r="B14" s="63">
        <v>10</v>
      </c>
      <c r="C14" s="63"/>
      <c r="D14" s="63"/>
      <c r="E14" s="63"/>
      <c r="F14" s="63"/>
      <c r="G14" s="63"/>
      <c r="H14" s="63"/>
      <c r="I14" s="109">
        <f t="shared" si="0"/>
        <v>10</v>
      </c>
    </row>
    <row r="15" spans="1:9" ht="45" x14ac:dyDescent="0.2">
      <c r="A15" s="69" t="s">
        <v>15</v>
      </c>
      <c r="B15" s="63">
        <v>5</v>
      </c>
      <c r="C15" s="63"/>
      <c r="D15" s="63"/>
      <c r="E15" s="63"/>
      <c r="F15" s="63">
        <v>6</v>
      </c>
      <c r="G15" s="63">
        <v>72</v>
      </c>
      <c r="H15" s="63"/>
      <c r="I15" s="109">
        <f t="shared" si="0"/>
        <v>83</v>
      </c>
    </row>
    <row r="16" spans="1:9" ht="22.5" x14ac:dyDescent="0.2">
      <c r="A16" s="69" t="s">
        <v>189</v>
      </c>
      <c r="B16" s="63"/>
      <c r="C16" s="63">
        <v>40</v>
      </c>
      <c r="D16" s="63"/>
      <c r="E16" s="63">
        <v>80</v>
      </c>
      <c r="F16" s="63">
        <v>8</v>
      </c>
      <c r="G16" s="63">
        <v>76</v>
      </c>
      <c r="H16" s="63">
        <v>6</v>
      </c>
      <c r="I16" s="109">
        <f t="shared" si="0"/>
        <v>210</v>
      </c>
    </row>
    <row r="17" spans="1:9" ht="22.5" x14ac:dyDescent="0.2">
      <c r="A17" s="69" t="s">
        <v>213</v>
      </c>
      <c r="B17" s="63"/>
      <c r="C17" s="63"/>
      <c r="D17" s="63"/>
      <c r="E17" s="63">
        <v>50</v>
      </c>
      <c r="F17" s="63"/>
      <c r="G17" s="63"/>
      <c r="H17" s="63"/>
      <c r="I17" s="109">
        <f t="shared" si="0"/>
        <v>50</v>
      </c>
    </row>
    <row r="18" spans="1:9" ht="22.5" x14ac:dyDescent="0.2">
      <c r="A18" s="69" t="s">
        <v>255</v>
      </c>
      <c r="B18" s="63"/>
      <c r="C18" s="63"/>
      <c r="D18" s="63"/>
      <c r="E18" s="63"/>
      <c r="F18" s="63"/>
      <c r="G18" s="63">
        <v>18</v>
      </c>
      <c r="H18" s="63">
        <v>8</v>
      </c>
      <c r="I18" s="109">
        <f t="shared" si="0"/>
        <v>26</v>
      </c>
    </row>
    <row r="19" spans="1:9" x14ac:dyDescent="0.2">
      <c r="A19" s="69" t="s">
        <v>80</v>
      </c>
      <c r="B19" s="63">
        <v>5</v>
      </c>
      <c r="C19" s="63"/>
      <c r="D19" s="63"/>
      <c r="E19" s="63"/>
      <c r="F19" s="63"/>
      <c r="G19" s="63"/>
      <c r="H19" s="63"/>
      <c r="I19" s="109">
        <f t="shared" si="0"/>
        <v>5</v>
      </c>
    </row>
    <row r="20" spans="1:9" ht="33.75" x14ac:dyDescent="0.2">
      <c r="A20" s="69" t="s">
        <v>45</v>
      </c>
      <c r="B20" s="63"/>
      <c r="C20" s="63"/>
      <c r="D20" s="63"/>
      <c r="E20" s="63"/>
      <c r="F20" s="63"/>
      <c r="G20" s="63">
        <v>3</v>
      </c>
      <c r="H20" s="63"/>
      <c r="I20" s="109">
        <f t="shared" si="0"/>
        <v>3</v>
      </c>
    </row>
    <row r="21" spans="1:9" ht="33.75" x14ac:dyDescent="0.2">
      <c r="A21" s="85" t="s">
        <v>248</v>
      </c>
      <c r="B21" s="63">
        <v>10</v>
      </c>
      <c r="C21" s="63"/>
      <c r="D21" s="63"/>
      <c r="E21" s="63"/>
      <c r="F21" s="63"/>
      <c r="G21" s="63"/>
      <c r="H21" s="63"/>
      <c r="I21" s="109">
        <f t="shared" si="0"/>
        <v>10</v>
      </c>
    </row>
    <row r="22" spans="1:9" ht="32.25" x14ac:dyDescent="0.2">
      <c r="A22" s="16" t="s">
        <v>74</v>
      </c>
      <c r="B22" s="63"/>
      <c r="C22" s="63">
        <v>2</v>
      </c>
      <c r="D22" s="63"/>
      <c r="E22" s="63"/>
      <c r="F22" s="63"/>
      <c r="G22" s="63"/>
      <c r="H22" s="63"/>
      <c r="I22" s="109">
        <f t="shared" si="0"/>
        <v>2</v>
      </c>
    </row>
    <row r="23" spans="1:9" ht="22.5" x14ac:dyDescent="0.2">
      <c r="A23" s="12" t="s">
        <v>249</v>
      </c>
      <c r="B23" s="63">
        <v>7</v>
      </c>
      <c r="C23" s="63">
        <v>2</v>
      </c>
      <c r="D23" s="63"/>
      <c r="E23" s="63"/>
      <c r="F23" s="63"/>
      <c r="G23" s="63">
        <v>8</v>
      </c>
      <c r="H23" s="63"/>
      <c r="I23" s="109">
        <f t="shared" si="0"/>
        <v>17</v>
      </c>
    </row>
    <row r="24" spans="1:9" ht="21.75" x14ac:dyDescent="0.2">
      <c r="A24" s="12" t="s">
        <v>250</v>
      </c>
      <c r="B24" s="63">
        <v>5</v>
      </c>
      <c r="C24" s="63"/>
      <c r="D24" s="63"/>
      <c r="E24" s="63"/>
      <c r="F24" s="63">
        <v>3</v>
      </c>
      <c r="G24" s="63">
        <v>4</v>
      </c>
      <c r="H24" s="63">
        <v>2</v>
      </c>
      <c r="I24" s="109">
        <f t="shared" si="0"/>
        <v>14</v>
      </c>
    </row>
    <row r="25" spans="1:9" ht="22.5" x14ac:dyDescent="0.2">
      <c r="A25" s="12" t="s">
        <v>237</v>
      </c>
      <c r="B25" s="63">
        <v>10</v>
      </c>
      <c r="C25" s="63"/>
      <c r="D25" s="63"/>
      <c r="E25" s="63"/>
      <c r="F25" s="63"/>
      <c r="G25" s="63">
        <v>4</v>
      </c>
      <c r="H25" s="63"/>
      <c r="I25" s="109">
        <f t="shared" si="0"/>
        <v>14</v>
      </c>
    </row>
    <row r="26" spans="1:9" ht="33.75" x14ac:dyDescent="0.2">
      <c r="A26" s="12" t="s">
        <v>272</v>
      </c>
      <c r="B26" s="63">
        <v>7</v>
      </c>
      <c r="C26" s="63">
        <v>2</v>
      </c>
      <c r="D26" s="63"/>
      <c r="E26" s="63"/>
      <c r="F26" s="63"/>
      <c r="G26" s="63"/>
      <c r="H26" s="63">
        <v>6</v>
      </c>
      <c r="I26" s="109">
        <f t="shared" si="0"/>
        <v>15</v>
      </c>
    </row>
    <row r="27" spans="1:9" ht="33.75" x14ac:dyDescent="0.2">
      <c r="A27" s="102" t="s">
        <v>243</v>
      </c>
      <c r="B27" s="63">
        <v>4</v>
      </c>
      <c r="C27" s="63"/>
      <c r="D27" s="63"/>
      <c r="E27" s="63"/>
      <c r="F27" s="63"/>
      <c r="G27" s="63"/>
      <c r="H27" s="63"/>
      <c r="I27" s="109">
        <f t="shared" si="0"/>
        <v>4</v>
      </c>
    </row>
    <row r="28" spans="1:9" x14ac:dyDescent="0.2">
      <c r="A28" s="63" t="s">
        <v>244</v>
      </c>
      <c r="B28" s="63">
        <v>5</v>
      </c>
      <c r="C28" s="63"/>
      <c r="D28" s="63">
        <v>2</v>
      </c>
      <c r="E28" s="63"/>
      <c r="F28" s="63">
        <v>2</v>
      </c>
      <c r="G28" s="63"/>
      <c r="H28" s="63"/>
      <c r="I28" s="109">
        <f t="shared" si="0"/>
        <v>9</v>
      </c>
    </row>
    <row r="29" spans="1:9" ht="33.75" x14ac:dyDescent="0.2">
      <c r="A29" s="17" t="s">
        <v>159</v>
      </c>
      <c r="B29" s="63">
        <v>10</v>
      </c>
      <c r="C29" s="63">
        <v>40</v>
      </c>
      <c r="D29" s="63">
        <v>6</v>
      </c>
      <c r="E29" s="63"/>
      <c r="F29" s="63"/>
      <c r="G29" s="63">
        <v>60</v>
      </c>
      <c r="H29" s="63"/>
      <c r="I29" s="109">
        <f t="shared" si="0"/>
        <v>116</v>
      </c>
    </row>
    <row r="30" spans="1:9" ht="22.5" x14ac:dyDescent="0.2">
      <c r="A30" s="17" t="s">
        <v>168</v>
      </c>
      <c r="B30" s="63"/>
      <c r="C30" s="63">
        <v>5</v>
      </c>
      <c r="D30" s="63">
        <v>2</v>
      </c>
      <c r="E30" s="63">
        <v>20</v>
      </c>
      <c r="F30" s="63">
        <v>5</v>
      </c>
      <c r="G30" s="63">
        <v>16</v>
      </c>
      <c r="H30" s="63"/>
      <c r="I30" s="109">
        <f t="shared" si="0"/>
        <v>48</v>
      </c>
    </row>
    <row r="31" spans="1:9" ht="33.75" x14ac:dyDescent="0.2">
      <c r="A31" s="17" t="s">
        <v>257</v>
      </c>
      <c r="B31" s="63"/>
      <c r="C31" s="63"/>
      <c r="D31" s="63"/>
      <c r="E31" s="63"/>
      <c r="F31" s="63"/>
      <c r="G31" s="63">
        <v>1</v>
      </c>
      <c r="H31" s="63"/>
      <c r="I31" s="109">
        <f t="shared" si="0"/>
        <v>1</v>
      </c>
    </row>
    <row r="32" spans="1:9" ht="33.75" x14ac:dyDescent="0.2">
      <c r="A32" s="17" t="s">
        <v>123</v>
      </c>
      <c r="B32" s="63">
        <v>5</v>
      </c>
      <c r="C32" s="63">
        <v>6</v>
      </c>
      <c r="D32" s="63"/>
      <c r="E32" s="63"/>
      <c r="F32" s="63">
        <v>2</v>
      </c>
      <c r="G32" s="63"/>
      <c r="H32" s="63">
        <v>1</v>
      </c>
      <c r="I32" s="109">
        <f t="shared" si="0"/>
        <v>14</v>
      </c>
    </row>
  </sheetData>
  <mergeCells count="1">
    <mergeCell ref="A3:I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7"/>
  <sheetViews>
    <sheetView topLeftCell="A66" workbookViewId="0">
      <selection activeCell="L71" sqref="L71"/>
    </sheetView>
  </sheetViews>
  <sheetFormatPr defaultRowHeight="12.75" x14ac:dyDescent="0.2"/>
  <cols>
    <col min="1" max="1" width="20" customWidth="1"/>
    <col min="2" max="2" width="7.7109375" customWidth="1"/>
    <col min="3" max="3" width="7.42578125" customWidth="1"/>
    <col min="4" max="4" width="5.5703125" customWidth="1"/>
    <col min="5" max="5" width="7.42578125" customWidth="1"/>
    <col min="6" max="6" width="6.42578125" customWidth="1"/>
    <col min="7" max="7" width="5.42578125" customWidth="1"/>
    <col min="8" max="8" width="6.5703125" customWidth="1"/>
    <col min="9" max="9" width="7" customWidth="1"/>
    <col min="10" max="10" width="5.42578125" customWidth="1"/>
    <col min="11" max="11" width="6" customWidth="1"/>
    <col min="12" max="12" width="7" customWidth="1"/>
    <col min="13" max="13" width="8.5703125" customWidth="1"/>
  </cols>
  <sheetData>
    <row r="1" spans="1:14" x14ac:dyDescent="0.2">
      <c r="A1" s="118" t="s">
        <v>49</v>
      </c>
      <c r="B1" s="118"/>
      <c r="C1" s="118"/>
      <c r="D1" s="118"/>
      <c r="E1" s="118"/>
      <c r="F1" s="117"/>
      <c r="G1" s="117"/>
      <c r="H1" s="117"/>
      <c r="I1" s="117"/>
      <c r="J1" s="117"/>
    </row>
    <row r="2" spans="1:14" ht="30.75" customHeight="1" x14ac:dyDescent="0.2">
      <c r="A2" s="118"/>
      <c r="B2" s="118"/>
      <c r="C2" s="118"/>
      <c r="D2" s="118"/>
      <c r="E2" s="118"/>
      <c r="F2" s="117"/>
      <c r="G2" s="117"/>
      <c r="H2" s="117"/>
      <c r="I2" s="117"/>
      <c r="J2" s="117"/>
    </row>
    <row r="3" spans="1:14" ht="8.25" customHeight="1" thickBot="1" x14ac:dyDescent="0.3">
      <c r="A3" s="1"/>
      <c r="B3" s="1"/>
      <c r="C3" s="1"/>
      <c r="D3" s="1"/>
      <c r="E3" t="s">
        <v>4</v>
      </c>
    </row>
    <row r="4" spans="1:14" ht="15" customHeight="1" x14ac:dyDescent="0.2">
      <c r="A4" s="119" t="s">
        <v>102</v>
      </c>
      <c r="B4" s="120"/>
      <c r="C4" s="120"/>
      <c r="D4" s="120"/>
      <c r="E4" s="121"/>
      <c r="F4" s="121"/>
      <c r="G4" s="121"/>
      <c r="H4" s="121"/>
      <c r="I4" s="121"/>
      <c r="J4" s="121"/>
      <c r="K4" s="121"/>
      <c r="L4" s="122"/>
    </row>
    <row r="5" spans="1:14" ht="18" customHeight="1" thickBot="1" x14ac:dyDescent="0.25">
      <c r="A5" s="123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5"/>
    </row>
    <row r="6" spans="1:14" ht="13.5" thickBot="1" x14ac:dyDescent="0.25">
      <c r="A6" s="5"/>
      <c r="B6" s="5"/>
      <c r="C6" s="5"/>
      <c r="D6" s="5"/>
      <c r="E6" s="6"/>
    </row>
    <row r="7" spans="1:14" ht="36.75" customHeight="1" thickBot="1" x14ac:dyDescent="0.25">
      <c r="A7" s="3" t="s">
        <v>0</v>
      </c>
      <c r="B7" s="14" t="s">
        <v>117</v>
      </c>
      <c r="C7" s="14" t="s">
        <v>53</v>
      </c>
      <c r="D7" s="14" t="s">
        <v>65</v>
      </c>
      <c r="E7" s="10" t="s">
        <v>11</v>
      </c>
      <c r="F7" s="7" t="s">
        <v>10</v>
      </c>
      <c r="G7" s="7" t="s">
        <v>68</v>
      </c>
      <c r="H7" s="7" t="s">
        <v>67</v>
      </c>
      <c r="I7" s="7" t="s">
        <v>35</v>
      </c>
      <c r="J7" s="7" t="s">
        <v>34</v>
      </c>
      <c r="K7" s="8" t="s">
        <v>103</v>
      </c>
      <c r="L7" s="37" t="s">
        <v>8</v>
      </c>
      <c r="M7" s="35"/>
      <c r="N7" s="20"/>
    </row>
    <row r="8" spans="1:14" x14ac:dyDescent="0.2">
      <c r="A8" s="4" t="s">
        <v>1</v>
      </c>
      <c r="B8" s="13"/>
      <c r="C8" s="13"/>
      <c r="D8" s="13"/>
      <c r="E8" s="11"/>
      <c r="F8" s="21"/>
      <c r="G8" s="21"/>
      <c r="H8" s="21"/>
      <c r="I8" s="21"/>
      <c r="J8" s="21"/>
      <c r="K8" s="22"/>
      <c r="L8" s="21"/>
      <c r="M8" s="35"/>
      <c r="N8" s="20"/>
    </row>
    <row r="9" spans="1:14" x14ac:dyDescent="0.2">
      <c r="A9" s="9" t="s">
        <v>60</v>
      </c>
      <c r="B9" s="48">
        <v>2</v>
      </c>
      <c r="C9" s="53"/>
      <c r="D9" s="53"/>
      <c r="E9" s="64">
        <f>B9+C9+D9</f>
        <v>2</v>
      </c>
      <c r="F9" s="23"/>
      <c r="G9" s="23"/>
      <c r="H9" s="23"/>
      <c r="I9" s="23"/>
      <c r="J9" s="23">
        <v>7</v>
      </c>
      <c r="K9" s="65">
        <v>5</v>
      </c>
      <c r="L9" s="23">
        <f>E9+F9+G9+H9+I9+J9+K9</f>
        <v>14</v>
      </c>
      <c r="M9" s="49"/>
      <c r="N9" s="20"/>
    </row>
    <row r="10" spans="1:14" x14ac:dyDescent="0.2">
      <c r="A10" s="9" t="s">
        <v>48</v>
      </c>
      <c r="B10" s="48">
        <v>3</v>
      </c>
      <c r="C10" s="53"/>
      <c r="D10" s="53"/>
      <c r="E10" s="64">
        <f t="shared" ref="E10:E33" si="0">B10+C10+D10</f>
        <v>3</v>
      </c>
      <c r="F10" s="23"/>
      <c r="G10" s="23"/>
      <c r="H10" s="23"/>
      <c r="I10" s="23"/>
      <c r="J10" s="23">
        <v>2</v>
      </c>
      <c r="K10" s="65"/>
      <c r="L10" s="23">
        <f t="shared" ref="L10:L33" si="1">E10+F10+G10+H10+I10+J10+K10</f>
        <v>5</v>
      </c>
      <c r="M10" s="35"/>
      <c r="N10" s="20"/>
    </row>
    <row r="11" spans="1:14" x14ac:dyDescent="0.2">
      <c r="A11" s="2" t="s">
        <v>2</v>
      </c>
      <c r="B11" s="12">
        <v>15</v>
      </c>
      <c r="C11" s="12"/>
      <c r="D11" s="12"/>
      <c r="E11" s="64">
        <f t="shared" si="0"/>
        <v>15</v>
      </c>
      <c r="F11" s="26">
        <v>30</v>
      </c>
      <c r="G11" s="26"/>
      <c r="H11" s="26"/>
      <c r="I11" s="17">
        <v>24</v>
      </c>
      <c r="J11" s="26">
        <v>10</v>
      </c>
      <c r="K11" s="27"/>
      <c r="L11" s="23">
        <f t="shared" si="1"/>
        <v>79</v>
      </c>
      <c r="M11" s="35"/>
      <c r="N11" s="20"/>
    </row>
    <row r="12" spans="1:14" x14ac:dyDescent="0.2">
      <c r="A12" s="2" t="s">
        <v>50</v>
      </c>
      <c r="B12" s="12"/>
      <c r="C12" s="12">
        <v>6</v>
      </c>
      <c r="D12" s="12"/>
      <c r="E12" s="64">
        <f t="shared" si="0"/>
        <v>6</v>
      </c>
      <c r="F12" s="26">
        <v>30</v>
      </c>
      <c r="G12" s="26">
        <v>6</v>
      </c>
      <c r="H12" s="26"/>
      <c r="I12" s="26">
        <v>12</v>
      </c>
      <c r="J12" s="26">
        <v>3</v>
      </c>
      <c r="K12" s="27">
        <v>10</v>
      </c>
      <c r="L12" s="23">
        <v>67</v>
      </c>
      <c r="M12" s="36"/>
      <c r="N12" s="20"/>
    </row>
    <row r="13" spans="1:14" x14ac:dyDescent="0.2">
      <c r="A13" s="2" t="s">
        <v>111</v>
      </c>
      <c r="B13" s="12"/>
      <c r="C13" s="12">
        <v>6</v>
      </c>
      <c r="D13" s="12"/>
      <c r="E13" s="64">
        <f t="shared" si="0"/>
        <v>6</v>
      </c>
      <c r="F13" s="26"/>
      <c r="G13" s="26"/>
      <c r="H13" s="26"/>
      <c r="I13" s="26"/>
      <c r="J13" s="26"/>
      <c r="K13" s="27"/>
      <c r="L13" s="23">
        <f t="shared" si="1"/>
        <v>6</v>
      </c>
      <c r="M13" s="36"/>
      <c r="N13" s="20"/>
    </row>
    <row r="14" spans="1:14" ht="23.25" customHeight="1" x14ac:dyDescent="0.2">
      <c r="A14" s="2" t="s">
        <v>116</v>
      </c>
      <c r="B14" s="12">
        <v>7</v>
      </c>
      <c r="C14" s="12">
        <v>10</v>
      </c>
      <c r="D14" s="12"/>
      <c r="E14" s="64">
        <f t="shared" si="0"/>
        <v>17</v>
      </c>
      <c r="F14" s="17">
        <v>60</v>
      </c>
      <c r="G14" s="26">
        <v>10</v>
      </c>
      <c r="H14" s="26">
        <v>6</v>
      </c>
      <c r="I14" s="17">
        <v>14</v>
      </c>
      <c r="J14" s="26">
        <v>4</v>
      </c>
      <c r="K14" s="27">
        <v>10</v>
      </c>
      <c r="L14" s="23">
        <f t="shared" si="1"/>
        <v>121</v>
      </c>
      <c r="M14" s="35"/>
      <c r="N14" s="20"/>
    </row>
    <row r="15" spans="1:14" x14ac:dyDescent="0.2">
      <c r="A15" s="2" t="s">
        <v>99</v>
      </c>
      <c r="B15" s="12"/>
      <c r="C15" s="12">
        <v>8</v>
      </c>
      <c r="D15" s="12"/>
      <c r="E15" s="64">
        <f t="shared" si="0"/>
        <v>8</v>
      </c>
      <c r="F15" s="26">
        <v>80</v>
      </c>
      <c r="G15" s="26"/>
      <c r="H15" s="26">
        <v>7</v>
      </c>
      <c r="I15" s="26"/>
      <c r="J15" s="26"/>
      <c r="K15" s="27"/>
      <c r="L15" s="23">
        <f t="shared" si="1"/>
        <v>95</v>
      </c>
      <c r="M15" s="35"/>
      <c r="N15" s="20"/>
    </row>
    <row r="16" spans="1:14" ht="14.25" customHeight="1" x14ac:dyDescent="0.2">
      <c r="A16" s="2" t="s">
        <v>41</v>
      </c>
      <c r="B16" s="12"/>
      <c r="C16" s="12"/>
      <c r="D16" s="12">
        <v>3</v>
      </c>
      <c r="E16" s="64">
        <f t="shared" si="0"/>
        <v>3</v>
      </c>
      <c r="F16" s="26"/>
      <c r="G16" s="26">
        <v>7</v>
      </c>
      <c r="H16" s="26">
        <v>1</v>
      </c>
      <c r="I16" s="26"/>
      <c r="J16" s="26"/>
      <c r="K16" s="27"/>
      <c r="L16" s="23">
        <f t="shared" si="1"/>
        <v>11</v>
      </c>
      <c r="M16" s="36"/>
      <c r="N16" s="20"/>
    </row>
    <row r="17" spans="1:14" x14ac:dyDescent="0.2">
      <c r="A17" s="2" t="s">
        <v>118</v>
      </c>
      <c r="B17" s="12"/>
      <c r="C17" s="15"/>
      <c r="D17" s="15"/>
      <c r="E17" s="64">
        <f t="shared" si="0"/>
        <v>0</v>
      </c>
      <c r="F17" s="26"/>
      <c r="G17" s="28">
        <v>2</v>
      </c>
      <c r="H17" s="28"/>
      <c r="I17" s="26"/>
      <c r="J17" s="26"/>
      <c r="K17" s="27"/>
      <c r="L17" s="23">
        <f t="shared" si="1"/>
        <v>2</v>
      </c>
      <c r="M17" s="36"/>
      <c r="N17" s="20"/>
    </row>
    <row r="18" spans="1:14" ht="29.25" customHeight="1" x14ac:dyDescent="0.2">
      <c r="A18" s="2" t="s">
        <v>12</v>
      </c>
      <c r="B18" s="12">
        <v>3</v>
      </c>
      <c r="C18" s="12">
        <v>3</v>
      </c>
      <c r="D18" s="12">
        <v>5</v>
      </c>
      <c r="E18" s="64">
        <f t="shared" si="0"/>
        <v>11</v>
      </c>
      <c r="F18" s="26"/>
      <c r="G18" s="28"/>
      <c r="H18" s="28"/>
      <c r="I18" s="26">
        <v>9</v>
      </c>
      <c r="J18" s="26"/>
      <c r="K18" s="27">
        <v>2</v>
      </c>
      <c r="L18" s="23">
        <f t="shared" si="1"/>
        <v>22</v>
      </c>
      <c r="M18" s="33"/>
      <c r="N18" s="20"/>
    </row>
    <row r="19" spans="1:14" ht="36" customHeight="1" x14ac:dyDescent="0.2">
      <c r="A19" s="2" t="s">
        <v>110</v>
      </c>
      <c r="B19" s="12"/>
      <c r="C19" s="12">
        <v>10</v>
      </c>
      <c r="D19" s="12">
        <v>5</v>
      </c>
      <c r="E19" s="64">
        <f>B19+C19+D19</f>
        <v>15</v>
      </c>
      <c r="F19" s="26"/>
      <c r="G19" s="28">
        <v>1</v>
      </c>
      <c r="H19" s="28"/>
      <c r="I19" s="26"/>
      <c r="J19" s="26"/>
      <c r="K19" s="27"/>
      <c r="L19" s="23">
        <f t="shared" si="1"/>
        <v>16</v>
      </c>
      <c r="M19" s="33"/>
      <c r="N19" s="20"/>
    </row>
    <row r="20" spans="1:14" ht="33.75" x14ac:dyDescent="0.2">
      <c r="A20" s="2" t="s">
        <v>15</v>
      </c>
      <c r="B20" s="12"/>
      <c r="C20" s="12">
        <v>8</v>
      </c>
      <c r="D20" s="12"/>
      <c r="E20" s="64">
        <f t="shared" si="0"/>
        <v>8</v>
      </c>
      <c r="F20" s="26"/>
      <c r="G20" s="26"/>
      <c r="H20" s="26"/>
      <c r="I20" s="26">
        <v>20</v>
      </c>
      <c r="J20" s="26">
        <v>6</v>
      </c>
      <c r="K20" s="27">
        <v>10</v>
      </c>
      <c r="L20" s="23">
        <f t="shared" si="1"/>
        <v>44</v>
      </c>
      <c r="M20" s="35"/>
      <c r="N20" s="20"/>
    </row>
    <row r="21" spans="1:14" ht="22.5" x14ac:dyDescent="0.2">
      <c r="A21" s="2" t="s">
        <v>140</v>
      </c>
      <c r="B21" s="12"/>
      <c r="C21" s="12"/>
      <c r="D21" s="12"/>
      <c r="E21" s="64"/>
      <c r="F21" s="26"/>
      <c r="G21" s="26"/>
      <c r="H21" s="26">
        <v>5</v>
      </c>
      <c r="I21" s="26"/>
      <c r="J21" s="26"/>
      <c r="K21" s="27"/>
      <c r="L21" s="23">
        <v>5</v>
      </c>
      <c r="M21" s="35"/>
      <c r="N21" s="20"/>
    </row>
    <row r="22" spans="1:14" ht="16.5" customHeight="1" x14ac:dyDescent="0.2">
      <c r="A22" s="2" t="s">
        <v>30</v>
      </c>
      <c r="B22" s="12"/>
      <c r="C22" s="12">
        <v>15</v>
      </c>
      <c r="D22" s="12"/>
      <c r="E22" s="64">
        <f t="shared" si="0"/>
        <v>15</v>
      </c>
      <c r="F22" s="26">
        <v>40</v>
      </c>
      <c r="G22" s="26">
        <v>5</v>
      </c>
      <c r="H22" s="26"/>
      <c r="I22" s="26"/>
      <c r="J22" s="26"/>
      <c r="K22" s="27"/>
      <c r="L22" s="23">
        <f t="shared" si="1"/>
        <v>60</v>
      </c>
      <c r="M22" s="35"/>
      <c r="N22" s="20"/>
    </row>
    <row r="23" spans="1:14" ht="24.75" customHeight="1" x14ac:dyDescent="0.2">
      <c r="A23" s="2" t="s">
        <v>23</v>
      </c>
      <c r="B23" s="12">
        <v>10</v>
      </c>
      <c r="C23" s="12"/>
      <c r="D23" s="12"/>
      <c r="E23" s="64">
        <f t="shared" si="0"/>
        <v>10</v>
      </c>
      <c r="F23" s="26"/>
      <c r="G23" s="20"/>
      <c r="H23" s="26">
        <v>5</v>
      </c>
      <c r="I23" s="26">
        <v>26</v>
      </c>
      <c r="J23" s="28">
        <v>15</v>
      </c>
      <c r="K23" s="29"/>
      <c r="L23" s="23">
        <f t="shared" si="1"/>
        <v>56</v>
      </c>
      <c r="M23" s="35"/>
      <c r="N23" s="20"/>
    </row>
    <row r="24" spans="1:14" ht="12" customHeight="1" x14ac:dyDescent="0.2">
      <c r="A24" s="2" t="s">
        <v>47</v>
      </c>
      <c r="B24" s="12"/>
      <c r="C24" s="12"/>
      <c r="D24" s="12"/>
      <c r="E24" s="64">
        <f>B24+C24+D24</f>
        <v>0</v>
      </c>
      <c r="F24" s="26"/>
      <c r="G24" s="26">
        <v>15</v>
      </c>
      <c r="H24" s="26"/>
      <c r="I24" s="26"/>
      <c r="J24" s="28"/>
      <c r="K24" s="29"/>
      <c r="L24" s="23">
        <f t="shared" si="1"/>
        <v>15</v>
      </c>
      <c r="M24" s="35"/>
      <c r="N24" s="20"/>
    </row>
    <row r="25" spans="1:14" ht="23.25" customHeight="1" x14ac:dyDescent="0.2">
      <c r="A25" s="2" t="s">
        <v>40</v>
      </c>
      <c r="B25" s="12"/>
      <c r="C25">
        <v>8</v>
      </c>
      <c r="D25" s="12"/>
      <c r="E25" s="64">
        <f t="shared" si="0"/>
        <v>8</v>
      </c>
      <c r="F25" s="26"/>
      <c r="G25" s="26"/>
      <c r="H25" s="26"/>
      <c r="I25" s="26">
        <v>9</v>
      </c>
      <c r="J25" s="28">
        <v>2</v>
      </c>
      <c r="K25" s="29"/>
      <c r="L25" s="23">
        <f t="shared" si="1"/>
        <v>19</v>
      </c>
      <c r="M25" s="35"/>
      <c r="N25" s="20"/>
    </row>
    <row r="26" spans="1:14" ht="22.5" x14ac:dyDescent="0.2">
      <c r="A26" s="2" t="s">
        <v>101</v>
      </c>
      <c r="B26" s="12"/>
      <c r="C26" s="12"/>
      <c r="D26" s="15"/>
      <c r="E26" s="64">
        <f t="shared" si="0"/>
        <v>0</v>
      </c>
      <c r="F26" s="26">
        <v>30</v>
      </c>
      <c r="G26" s="26"/>
      <c r="H26" s="26"/>
      <c r="I26" s="26"/>
      <c r="J26" s="28"/>
      <c r="K26" s="29"/>
      <c r="L26" s="23">
        <f t="shared" si="1"/>
        <v>30</v>
      </c>
      <c r="M26" s="35"/>
      <c r="N26" s="20"/>
    </row>
    <row r="27" spans="1:14" x14ac:dyDescent="0.2">
      <c r="A27" s="2" t="s">
        <v>18</v>
      </c>
      <c r="B27" s="12"/>
      <c r="C27" s="12"/>
      <c r="D27" s="12"/>
      <c r="E27" s="64">
        <f t="shared" si="0"/>
        <v>0</v>
      </c>
      <c r="F27" s="26"/>
      <c r="G27" s="26">
        <v>1</v>
      </c>
      <c r="H27" s="26"/>
      <c r="I27" s="26"/>
      <c r="J27" s="28"/>
      <c r="K27" s="29"/>
      <c r="L27" s="23">
        <f t="shared" si="1"/>
        <v>1</v>
      </c>
      <c r="M27" s="35"/>
      <c r="N27" s="20"/>
    </row>
    <row r="28" spans="1:14" x14ac:dyDescent="0.2">
      <c r="A28" s="2" t="s">
        <v>31</v>
      </c>
      <c r="B28" s="12"/>
      <c r="D28" s="12"/>
      <c r="E28" s="64">
        <f t="shared" si="0"/>
        <v>0</v>
      </c>
      <c r="F28" s="26"/>
      <c r="G28" s="26"/>
      <c r="H28" s="26"/>
      <c r="I28" s="26">
        <v>6</v>
      </c>
      <c r="J28" s="28"/>
      <c r="K28" s="29"/>
      <c r="L28" s="23">
        <f t="shared" si="1"/>
        <v>6</v>
      </c>
      <c r="M28" s="35"/>
      <c r="N28" s="20"/>
    </row>
    <row r="29" spans="1:14" ht="22.5" x14ac:dyDescent="0.2">
      <c r="A29" s="2" t="s">
        <v>16</v>
      </c>
      <c r="B29" s="12"/>
      <c r="C29" s="15"/>
      <c r="D29" s="12"/>
      <c r="E29" s="64">
        <f>B29+C29+D29</f>
        <v>0</v>
      </c>
      <c r="F29" s="26"/>
      <c r="G29" s="26"/>
      <c r="H29" s="26"/>
      <c r="I29" s="26">
        <v>5</v>
      </c>
      <c r="J29" s="28"/>
      <c r="K29" s="29"/>
      <c r="L29" s="23">
        <f t="shared" si="1"/>
        <v>5</v>
      </c>
      <c r="M29" s="35"/>
      <c r="N29" s="20"/>
    </row>
    <row r="30" spans="1:14" x14ac:dyDescent="0.2">
      <c r="A30" s="2" t="s">
        <v>80</v>
      </c>
      <c r="B30" s="12"/>
      <c r="C30" s="15"/>
      <c r="D30" s="12"/>
      <c r="E30" s="64">
        <f t="shared" si="0"/>
        <v>0</v>
      </c>
      <c r="F30" s="26"/>
      <c r="G30" s="26">
        <v>15</v>
      </c>
      <c r="H30" s="26"/>
      <c r="I30" s="26"/>
      <c r="J30" s="28"/>
      <c r="K30" s="29">
        <v>15</v>
      </c>
      <c r="L30" s="23">
        <f t="shared" si="1"/>
        <v>30</v>
      </c>
      <c r="M30" s="35"/>
      <c r="N30" s="20"/>
    </row>
    <row r="31" spans="1:14" x14ac:dyDescent="0.2">
      <c r="A31" s="2" t="s">
        <v>7</v>
      </c>
      <c r="B31" s="12">
        <v>2</v>
      </c>
      <c r="C31" s="15">
        <v>6</v>
      </c>
      <c r="D31" s="12">
        <v>4</v>
      </c>
      <c r="E31" s="64">
        <f t="shared" si="0"/>
        <v>12</v>
      </c>
      <c r="F31" s="26">
        <v>60</v>
      </c>
      <c r="G31" s="26"/>
      <c r="H31" s="26"/>
      <c r="I31" s="26"/>
      <c r="J31" s="28">
        <v>2</v>
      </c>
      <c r="K31" s="29">
        <v>10</v>
      </c>
      <c r="L31" s="23">
        <f t="shared" si="1"/>
        <v>84</v>
      </c>
      <c r="M31" s="35"/>
      <c r="N31" s="20"/>
    </row>
    <row r="32" spans="1:14" ht="36.75" customHeight="1" x14ac:dyDescent="0.2">
      <c r="A32" s="2" t="s">
        <v>25</v>
      </c>
      <c r="B32" s="12"/>
      <c r="C32" s="12"/>
      <c r="D32" s="12"/>
      <c r="E32" s="64">
        <f t="shared" si="0"/>
        <v>0</v>
      </c>
      <c r="F32" s="26">
        <v>50</v>
      </c>
      <c r="G32" s="26"/>
      <c r="H32" s="26"/>
      <c r="I32" s="26"/>
      <c r="J32" s="28">
        <v>4</v>
      </c>
      <c r="K32" s="29"/>
      <c r="L32" s="23">
        <f t="shared" si="1"/>
        <v>54</v>
      </c>
      <c r="M32" s="35"/>
      <c r="N32" s="20"/>
    </row>
    <row r="33" spans="1:14" ht="21.75" customHeight="1" x14ac:dyDescent="0.2">
      <c r="A33" s="38" t="s">
        <v>3</v>
      </c>
      <c r="B33" s="12"/>
      <c r="C33" s="19"/>
      <c r="D33" s="19"/>
      <c r="E33" s="64">
        <f t="shared" si="0"/>
        <v>0</v>
      </c>
      <c r="F33" s="39">
        <v>50</v>
      </c>
      <c r="G33" s="39"/>
      <c r="H33" s="39"/>
      <c r="I33" s="39"/>
      <c r="J33" s="40"/>
      <c r="K33" s="41"/>
      <c r="L33" s="23">
        <f t="shared" si="1"/>
        <v>50</v>
      </c>
      <c r="M33" s="35"/>
      <c r="N33" s="20"/>
    </row>
    <row r="34" spans="1:14" ht="23.25" customHeight="1" x14ac:dyDescent="0.2">
      <c r="A34" s="18" t="s">
        <v>76</v>
      </c>
      <c r="B34" s="18">
        <v>1</v>
      </c>
      <c r="C34" s="47"/>
      <c r="D34" s="47"/>
      <c r="E34" s="47">
        <f t="shared" ref="E34:E71" si="2">B34+C34+D34</f>
        <v>1</v>
      </c>
      <c r="F34" s="30"/>
      <c r="G34" s="30">
        <v>3</v>
      </c>
      <c r="H34" s="17"/>
      <c r="I34" s="30"/>
      <c r="J34" s="30"/>
      <c r="K34" s="30"/>
      <c r="L34" s="45">
        <f t="shared" ref="L34:L52" si="3">E34+F34+G34+H34+I34+J34+K34</f>
        <v>4</v>
      </c>
      <c r="M34" s="35"/>
      <c r="N34" s="20"/>
    </row>
    <row r="35" spans="1:14" ht="21.75" x14ac:dyDescent="0.2">
      <c r="A35" s="42" t="s">
        <v>51</v>
      </c>
      <c r="B35" s="42"/>
      <c r="C35" s="16"/>
      <c r="D35" s="16"/>
      <c r="E35" s="47">
        <f t="shared" si="2"/>
        <v>0</v>
      </c>
      <c r="F35" s="23"/>
      <c r="G35" s="23"/>
      <c r="H35" s="23">
        <v>2</v>
      </c>
      <c r="I35" s="23"/>
      <c r="J35" s="23"/>
      <c r="K35" s="24"/>
      <c r="L35" s="45">
        <f t="shared" si="3"/>
        <v>2</v>
      </c>
      <c r="M35" s="33"/>
      <c r="N35" s="20"/>
    </row>
    <row r="36" spans="1:14" ht="36" customHeight="1" thickBot="1" x14ac:dyDescent="0.25">
      <c r="A36" s="43" t="s">
        <v>52</v>
      </c>
      <c r="B36" s="43"/>
      <c r="C36" s="12"/>
      <c r="D36" s="12">
        <v>2</v>
      </c>
      <c r="E36" s="47">
        <f t="shared" si="2"/>
        <v>2</v>
      </c>
      <c r="F36" s="26"/>
      <c r="G36" s="26"/>
      <c r="H36" s="26"/>
      <c r="I36" s="26"/>
      <c r="J36" s="26"/>
      <c r="K36" s="26">
        <v>2</v>
      </c>
      <c r="L36" s="45">
        <f t="shared" si="3"/>
        <v>4</v>
      </c>
      <c r="M36" s="36"/>
      <c r="N36" s="20"/>
    </row>
    <row r="37" spans="1:14" ht="34.5" customHeight="1" thickBot="1" x14ac:dyDescent="0.25">
      <c r="A37" s="3" t="s">
        <v>0</v>
      </c>
      <c r="B37" s="14" t="s">
        <v>117</v>
      </c>
      <c r="C37" s="14" t="s">
        <v>53</v>
      </c>
      <c r="D37" s="14" t="s">
        <v>65</v>
      </c>
      <c r="E37" s="10" t="s">
        <v>11</v>
      </c>
      <c r="F37" s="7" t="s">
        <v>10</v>
      </c>
      <c r="G37" s="7" t="s">
        <v>68</v>
      </c>
      <c r="H37" s="7" t="s">
        <v>67</v>
      </c>
      <c r="I37" s="7" t="s">
        <v>35</v>
      </c>
      <c r="J37" s="7" t="s">
        <v>34</v>
      </c>
      <c r="K37" s="8" t="s">
        <v>103</v>
      </c>
      <c r="L37" s="37" t="s">
        <v>8</v>
      </c>
      <c r="M37" s="36"/>
      <c r="N37" s="20"/>
    </row>
    <row r="38" spans="1:14" ht="32.25" x14ac:dyDescent="0.2">
      <c r="A38" s="43" t="s">
        <v>5</v>
      </c>
      <c r="B38" s="43">
        <v>2</v>
      </c>
      <c r="C38" s="12">
        <v>3</v>
      </c>
      <c r="D38" s="12"/>
      <c r="E38" s="47">
        <f t="shared" si="2"/>
        <v>5</v>
      </c>
      <c r="F38" s="26">
        <v>8</v>
      </c>
      <c r="G38" s="26"/>
      <c r="H38" s="26"/>
      <c r="I38" s="26">
        <v>4</v>
      </c>
      <c r="J38" s="26"/>
      <c r="K38" s="26">
        <v>2</v>
      </c>
      <c r="L38" s="45">
        <f t="shared" si="3"/>
        <v>19</v>
      </c>
      <c r="M38" s="31"/>
      <c r="N38" s="20"/>
    </row>
    <row r="39" spans="1:14" x14ac:dyDescent="0.2">
      <c r="A39" s="43" t="s">
        <v>105</v>
      </c>
      <c r="B39" s="43"/>
      <c r="C39" s="12"/>
      <c r="D39" s="12">
        <v>2</v>
      </c>
      <c r="E39" s="47">
        <f t="shared" si="2"/>
        <v>2</v>
      </c>
      <c r="F39" s="26"/>
      <c r="G39" s="26"/>
      <c r="H39" s="26">
        <v>2</v>
      </c>
      <c r="I39" s="26">
        <v>4</v>
      </c>
      <c r="J39" s="26"/>
      <c r="K39" s="26"/>
      <c r="L39" s="45">
        <f t="shared" si="3"/>
        <v>8</v>
      </c>
      <c r="M39" s="31"/>
      <c r="N39" s="20"/>
    </row>
    <row r="40" spans="1:14" ht="22.5" x14ac:dyDescent="0.2">
      <c r="A40" s="43" t="s">
        <v>21</v>
      </c>
      <c r="B40" s="43"/>
      <c r="C40" s="12"/>
      <c r="D40" s="12"/>
      <c r="E40" s="47">
        <f t="shared" si="2"/>
        <v>0</v>
      </c>
      <c r="F40" s="26">
        <v>10</v>
      </c>
      <c r="G40" s="26"/>
      <c r="H40" s="26"/>
      <c r="I40" s="26"/>
      <c r="J40" s="26"/>
      <c r="K40" s="26"/>
      <c r="L40" s="45">
        <f t="shared" si="3"/>
        <v>10</v>
      </c>
      <c r="M40" s="20"/>
      <c r="N40" s="20"/>
    </row>
    <row r="41" spans="1:14" ht="22.5" x14ac:dyDescent="0.2">
      <c r="A41" s="43" t="s">
        <v>46</v>
      </c>
      <c r="B41" s="43"/>
      <c r="C41" s="12"/>
      <c r="D41" s="12"/>
      <c r="E41" s="47">
        <f t="shared" si="2"/>
        <v>0</v>
      </c>
      <c r="F41" s="26">
        <v>10</v>
      </c>
      <c r="G41" s="26"/>
      <c r="H41" s="26"/>
      <c r="I41" s="26"/>
      <c r="J41" s="26"/>
      <c r="K41" s="26"/>
      <c r="L41" s="45">
        <f t="shared" si="3"/>
        <v>10</v>
      </c>
      <c r="M41" s="20"/>
      <c r="N41" s="20"/>
    </row>
    <row r="42" spans="1:14" ht="38.25" customHeight="1" x14ac:dyDescent="0.2">
      <c r="A42" s="43" t="s">
        <v>24</v>
      </c>
      <c r="B42" s="43">
        <v>4</v>
      </c>
      <c r="C42" s="12">
        <v>10</v>
      </c>
      <c r="D42" s="12">
        <v>10</v>
      </c>
      <c r="E42" s="47">
        <f t="shared" si="2"/>
        <v>24</v>
      </c>
      <c r="F42" s="26">
        <v>50</v>
      </c>
      <c r="G42" s="26">
        <v>30</v>
      </c>
      <c r="H42" s="26">
        <v>5</v>
      </c>
      <c r="I42" s="28"/>
      <c r="J42" s="28">
        <v>5</v>
      </c>
      <c r="K42" s="44">
        <v>3</v>
      </c>
      <c r="L42" s="45">
        <f t="shared" si="3"/>
        <v>117</v>
      </c>
      <c r="M42" s="20"/>
      <c r="N42" s="20"/>
    </row>
    <row r="43" spans="1:14" ht="40.5" customHeight="1" x14ac:dyDescent="0.2">
      <c r="A43" s="42" t="s">
        <v>6</v>
      </c>
      <c r="B43" s="42">
        <v>4</v>
      </c>
      <c r="C43" s="12">
        <v>6</v>
      </c>
      <c r="D43" s="12">
        <v>10</v>
      </c>
      <c r="E43" s="47">
        <f>B43+C43+D43</f>
        <v>20</v>
      </c>
      <c r="F43" s="26">
        <v>50</v>
      </c>
      <c r="G43" s="26">
        <v>10</v>
      </c>
      <c r="H43" s="26">
        <v>5</v>
      </c>
      <c r="I43" s="26"/>
      <c r="J43" s="26">
        <v>5</v>
      </c>
      <c r="K43" s="26">
        <v>3</v>
      </c>
      <c r="L43" s="45">
        <f t="shared" si="3"/>
        <v>93</v>
      </c>
      <c r="M43" s="20"/>
      <c r="N43" s="20"/>
    </row>
    <row r="44" spans="1:14" ht="30.75" customHeight="1" x14ac:dyDescent="0.2">
      <c r="A44" s="42" t="s">
        <v>32</v>
      </c>
      <c r="B44" s="42">
        <v>2</v>
      </c>
      <c r="C44" s="12">
        <v>8</v>
      </c>
      <c r="D44" s="12">
        <v>8</v>
      </c>
      <c r="E44" s="47">
        <f t="shared" si="2"/>
        <v>18</v>
      </c>
      <c r="F44" s="26">
        <v>1</v>
      </c>
      <c r="G44" s="26">
        <v>5</v>
      </c>
      <c r="H44" s="26">
        <v>5</v>
      </c>
      <c r="I44" s="26">
        <v>5</v>
      </c>
      <c r="J44" s="26"/>
      <c r="K44" s="26"/>
      <c r="L44" s="45">
        <f t="shared" si="3"/>
        <v>34</v>
      </c>
      <c r="M44" s="20"/>
      <c r="N44" s="20"/>
    </row>
    <row r="45" spans="1:14" ht="17.25" customHeight="1" x14ac:dyDescent="0.2">
      <c r="A45" s="42" t="s">
        <v>62</v>
      </c>
      <c r="B45" s="42"/>
      <c r="C45" s="12">
        <v>1</v>
      </c>
      <c r="D45" s="12">
        <v>2</v>
      </c>
      <c r="E45" s="47">
        <f t="shared" si="2"/>
        <v>3</v>
      </c>
      <c r="F45" s="26">
        <v>10</v>
      </c>
      <c r="G45" s="26"/>
      <c r="H45" s="26">
        <v>1</v>
      </c>
      <c r="I45" s="26"/>
      <c r="J45" s="26"/>
      <c r="K45" s="26"/>
      <c r="L45" s="45">
        <f t="shared" si="3"/>
        <v>14</v>
      </c>
      <c r="M45" s="20"/>
      <c r="N45" s="20"/>
    </row>
    <row r="46" spans="1:14" ht="14.25" customHeight="1" x14ac:dyDescent="0.2">
      <c r="A46" s="42" t="s">
        <v>22</v>
      </c>
      <c r="B46" s="42"/>
      <c r="C46" s="12"/>
      <c r="D46" s="12"/>
      <c r="E46" s="47">
        <f t="shared" si="2"/>
        <v>0</v>
      </c>
      <c r="F46" s="26"/>
      <c r="G46" s="26"/>
      <c r="H46" s="26"/>
      <c r="I46" s="26"/>
      <c r="J46" s="26">
        <v>2</v>
      </c>
      <c r="K46" s="26"/>
      <c r="L46" s="45">
        <f t="shared" si="3"/>
        <v>2</v>
      </c>
      <c r="M46" s="20"/>
      <c r="N46" s="20"/>
    </row>
    <row r="47" spans="1:14" ht="29.25" customHeight="1" x14ac:dyDescent="0.2">
      <c r="A47" s="42" t="s">
        <v>57</v>
      </c>
      <c r="B47" s="42"/>
      <c r="C47" s="12"/>
      <c r="D47" s="12"/>
      <c r="E47" s="47">
        <f>B47+C47+D47</f>
        <v>0</v>
      </c>
      <c r="F47" s="26"/>
      <c r="G47" s="26"/>
      <c r="H47" s="26"/>
      <c r="I47" s="26">
        <v>1</v>
      </c>
      <c r="J47" s="26"/>
      <c r="K47" s="26"/>
      <c r="L47" s="45">
        <f t="shared" si="3"/>
        <v>1</v>
      </c>
      <c r="M47" s="20"/>
      <c r="N47" s="20"/>
    </row>
    <row r="48" spans="1:14" ht="15.75" customHeight="1" x14ac:dyDescent="0.2">
      <c r="A48" s="43" t="s">
        <v>106</v>
      </c>
      <c r="B48" s="43"/>
      <c r="C48" s="15"/>
      <c r="D48" s="12">
        <v>1</v>
      </c>
      <c r="E48" s="47">
        <f t="shared" si="2"/>
        <v>1</v>
      </c>
      <c r="F48" s="28"/>
      <c r="G48" s="28"/>
      <c r="H48" s="28"/>
      <c r="I48" s="28"/>
      <c r="J48" s="28"/>
      <c r="K48" s="26"/>
      <c r="L48" s="45">
        <f t="shared" si="3"/>
        <v>1</v>
      </c>
      <c r="M48" s="20"/>
      <c r="N48" s="20"/>
    </row>
    <row r="49" spans="1:14" ht="22.5" customHeight="1" x14ac:dyDescent="0.2">
      <c r="A49" s="43" t="s">
        <v>14</v>
      </c>
      <c r="B49" s="43"/>
      <c r="C49" s="12"/>
      <c r="D49" s="12">
        <v>1</v>
      </c>
      <c r="E49" s="47">
        <f t="shared" si="2"/>
        <v>1</v>
      </c>
      <c r="F49" s="26"/>
      <c r="G49" s="26"/>
      <c r="H49" s="26"/>
      <c r="I49" s="26"/>
      <c r="J49" s="26"/>
      <c r="K49" s="26"/>
      <c r="L49" s="45">
        <f t="shared" si="3"/>
        <v>1</v>
      </c>
      <c r="M49" s="20"/>
      <c r="N49" s="20"/>
    </row>
    <row r="50" spans="1:14" ht="15.75" customHeight="1" x14ac:dyDescent="0.2">
      <c r="A50" s="43" t="s">
        <v>107</v>
      </c>
      <c r="B50" s="43"/>
      <c r="C50" s="12"/>
      <c r="D50" s="12">
        <v>3</v>
      </c>
      <c r="E50" s="47">
        <f t="shared" si="2"/>
        <v>3</v>
      </c>
      <c r="F50" s="26"/>
      <c r="G50" s="26"/>
      <c r="H50" s="26"/>
      <c r="I50" s="26"/>
      <c r="J50" s="26"/>
      <c r="K50" s="26"/>
      <c r="L50" s="45">
        <f t="shared" si="3"/>
        <v>3</v>
      </c>
      <c r="M50" s="20"/>
      <c r="N50" s="20"/>
    </row>
    <row r="51" spans="1:14" ht="24" customHeight="1" x14ac:dyDescent="0.2">
      <c r="A51" s="43" t="s">
        <v>9</v>
      </c>
      <c r="B51" s="43"/>
      <c r="C51" s="12"/>
      <c r="D51" s="12"/>
      <c r="E51" s="47">
        <f t="shared" si="2"/>
        <v>0</v>
      </c>
      <c r="F51" s="26">
        <v>50</v>
      </c>
      <c r="G51" s="26">
        <v>20</v>
      </c>
      <c r="H51" s="26"/>
      <c r="I51" s="26"/>
      <c r="J51" s="26"/>
      <c r="K51" s="26"/>
      <c r="L51" s="45">
        <f t="shared" si="3"/>
        <v>70</v>
      </c>
      <c r="M51" s="20"/>
      <c r="N51" s="20"/>
    </row>
    <row r="52" spans="1:14" ht="20.25" customHeight="1" x14ac:dyDescent="0.2">
      <c r="A52" s="43" t="s">
        <v>17</v>
      </c>
      <c r="B52" s="43"/>
      <c r="C52" s="12">
        <v>3</v>
      </c>
      <c r="D52" s="12"/>
      <c r="E52" s="47">
        <f t="shared" si="2"/>
        <v>3</v>
      </c>
      <c r="F52" s="26"/>
      <c r="G52" s="26">
        <v>4</v>
      </c>
      <c r="H52" s="26"/>
      <c r="I52" s="26"/>
      <c r="J52" s="26"/>
      <c r="K52" s="26"/>
      <c r="L52" s="45">
        <f t="shared" si="3"/>
        <v>7</v>
      </c>
      <c r="M52" s="20"/>
      <c r="N52" s="20"/>
    </row>
    <row r="53" spans="1:14" ht="28.5" customHeight="1" x14ac:dyDescent="0.2">
      <c r="A53" s="42" t="s">
        <v>26</v>
      </c>
      <c r="B53" s="42">
        <v>3</v>
      </c>
      <c r="C53" s="46"/>
      <c r="D53" s="46"/>
      <c r="E53" s="47">
        <f t="shared" si="2"/>
        <v>3</v>
      </c>
      <c r="F53" s="34">
        <v>10</v>
      </c>
      <c r="G53" s="24"/>
      <c r="H53" s="24"/>
      <c r="I53" s="34">
        <v>5</v>
      </c>
      <c r="J53" s="34"/>
      <c r="K53" s="25"/>
      <c r="L53" s="23">
        <f>E53+F53+G53+H53+I53+J53+K53</f>
        <v>18</v>
      </c>
      <c r="M53" s="20"/>
      <c r="N53" s="20"/>
    </row>
    <row r="54" spans="1:14" ht="47.25" customHeight="1" x14ac:dyDescent="0.2">
      <c r="A54" s="43" t="s">
        <v>36</v>
      </c>
      <c r="B54" s="43"/>
      <c r="C54" s="15"/>
      <c r="D54" s="15"/>
      <c r="E54" s="47">
        <f t="shared" si="2"/>
        <v>0</v>
      </c>
      <c r="F54" s="30"/>
      <c r="G54" s="30"/>
      <c r="H54" s="26">
        <v>2</v>
      </c>
      <c r="I54" s="28"/>
      <c r="J54" s="28"/>
      <c r="K54" s="29"/>
      <c r="L54" s="23">
        <f t="shared" ref="L54:L76" si="4">E54+F54+G54+H54+I54+J54+K54</f>
        <v>2</v>
      </c>
      <c r="M54" s="20"/>
      <c r="N54" s="20"/>
    </row>
    <row r="55" spans="1:14" ht="33" x14ac:dyDescent="0.2">
      <c r="A55" s="43" t="s">
        <v>66</v>
      </c>
      <c r="B55" s="43"/>
      <c r="C55" s="15"/>
      <c r="D55" s="15">
        <v>2</v>
      </c>
      <c r="E55" s="47">
        <f t="shared" si="2"/>
        <v>2</v>
      </c>
      <c r="F55" s="28"/>
      <c r="G55" s="28"/>
      <c r="H55" s="28"/>
      <c r="I55" s="30"/>
      <c r="J55" s="28"/>
      <c r="K55" s="29"/>
      <c r="L55" s="23">
        <f t="shared" si="4"/>
        <v>2</v>
      </c>
      <c r="M55" s="20"/>
      <c r="N55" s="20"/>
    </row>
    <row r="56" spans="1:14" ht="33" x14ac:dyDescent="0.2">
      <c r="A56" s="43" t="s">
        <v>55</v>
      </c>
      <c r="B56" s="43"/>
      <c r="C56" s="15">
        <v>5</v>
      </c>
      <c r="D56" s="15"/>
      <c r="E56" s="47">
        <f t="shared" si="2"/>
        <v>5</v>
      </c>
      <c r="F56" s="28"/>
      <c r="G56" s="28"/>
      <c r="H56" s="28"/>
      <c r="I56" s="30"/>
      <c r="J56" s="28"/>
      <c r="K56" s="29"/>
      <c r="L56" s="23">
        <f t="shared" si="4"/>
        <v>5</v>
      </c>
      <c r="M56" s="20"/>
      <c r="N56" s="20"/>
    </row>
    <row r="57" spans="1:14" ht="33" x14ac:dyDescent="0.2">
      <c r="A57" s="43" t="s">
        <v>27</v>
      </c>
      <c r="B57" s="43">
        <v>1</v>
      </c>
      <c r="C57" s="15">
        <v>2</v>
      </c>
      <c r="D57" s="15">
        <v>4</v>
      </c>
      <c r="E57" s="47">
        <f t="shared" si="2"/>
        <v>7</v>
      </c>
      <c r="F57" s="30">
        <v>50</v>
      </c>
      <c r="G57" s="30">
        <v>15</v>
      </c>
      <c r="H57" s="28">
        <v>5</v>
      </c>
      <c r="I57" s="28"/>
      <c r="J57" s="28"/>
      <c r="K57" s="29"/>
      <c r="L57" s="23">
        <f t="shared" si="4"/>
        <v>77</v>
      </c>
      <c r="M57" s="20"/>
      <c r="N57" s="20"/>
    </row>
    <row r="58" spans="1:14" ht="33" x14ac:dyDescent="0.2">
      <c r="A58" s="43" t="s">
        <v>28</v>
      </c>
      <c r="B58" s="43"/>
      <c r="C58" s="15"/>
      <c r="D58" s="15"/>
      <c r="E58" s="47">
        <f t="shared" si="2"/>
        <v>0</v>
      </c>
      <c r="F58" s="30"/>
      <c r="G58" s="30">
        <v>10</v>
      </c>
      <c r="H58" s="28"/>
      <c r="I58" s="28"/>
      <c r="J58" s="28"/>
      <c r="K58" s="29">
        <v>2</v>
      </c>
      <c r="L58" s="23">
        <f t="shared" si="4"/>
        <v>12</v>
      </c>
      <c r="M58" s="20"/>
      <c r="N58" s="20"/>
    </row>
    <row r="59" spans="1:14" ht="33.75" x14ac:dyDescent="0.2">
      <c r="A59" s="43" t="s">
        <v>58</v>
      </c>
      <c r="B59" s="43"/>
      <c r="C59" s="15"/>
      <c r="D59" s="15"/>
      <c r="E59" s="47">
        <f t="shared" si="2"/>
        <v>0</v>
      </c>
      <c r="F59" s="30"/>
      <c r="G59" s="30">
        <v>2</v>
      </c>
      <c r="H59" s="28"/>
      <c r="I59" s="28"/>
      <c r="J59" s="28"/>
      <c r="K59" s="29"/>
      <c r="L59" s="23">
        <f t="shared" si="4"/>
        <v>2</v>
      </c>
      <c r="M59" s="20"/>
      <c r="N59" s="20"/>
    </row>
    <row r="60" spans="1:14" ht="33.75" x14ac:dyDescent="0.2">
      <c r="A60" s="43" t="s">
        <v>37</v>
      </c>
      <c r="B60" s="43">
        <v>1</v>
      </c>
      <c r="C60" s="15">
        <v>6</v>
      </c>
      <c r="D60" s="15">
        <v>2</v>
      </c>
      <c r="E60" s="47">
        <f t="shared" si="2"/>
        <v>9</v>
      </c>
      <c r="F60" s="28"/>
      <c r="G60" s="28"/>
      <c r="H60" s="28"/>
      <c r="I60" s="28"/>
      <c r="J60" s="28">
        <v>1</v>
      </c>
      <c r="K60" s="29">
        <v>2</v>
      </c>
      <c r="L60" s="23">
        <f t="shared" si="4"/>
        <v>12</v>
      </c>
      <c r="M60" s="36"/>
      <c r="N60" s="20"/>
    </row>
    <row r="61" spans="1:14" ht="47.25" customHeight="1" thickBot="1" x14ac:dyDescent="0.25">
      <c r="A61" s="43" t="s">
        <v>38</v>
      </c>
      <c r="B61" s="43">
        <v>1</v>
      </c>
      <c r="C61" s="15">
        <v>6</v>
      </c>
      <c r="D61" s="15">
        <v>2</v>
      </c>
      <c r="E61" s="47">
        <f t="shared" si="2"/>
        <v>9</v>
      </c>
      <c r="F61" s="28"/>
      <c r="G61" s="28"/>
      <c r="H61" s="28"/>
      <c r="I61" s="28"/>
      <c r="J61" s="28">
        <v>1</v>
      </c>
      <c r="K61" s="29">
        <v>2</v>
      </c>
      <c r="L61" s="23">
        <f t="shared" si="4"/>
        <v>12</v>
      </c>
      <c r="M61" s="36"/>
      <c r="N61" s="20"/>
    </row>
    <row r="62" spans="1:14" ht="36" customHeight="1" thickBot="1" x14ac:dyDescent="0.25">
      <c r="A62" s="3" t="s">
        <v>0</v>
      </c>
      <c r="B62" s="14" t="s">
        <v>117</v>
      </c>
      <c r="C62" s="14" t="s">
        <v>53</v>
      </c>
      <c r="D62" s="14" t="s">
        <v>65</v>
      </c>
      <c r="E62" s="10" t="s">
        <v>11</v>
      </c>
      <c r="F62" s="7" t="s">
        <v>10</v>
      </c>
      <c r="G62" s="7" t="s">
        <v>68</v>
      </c>
      <c r="H62" s="7" t="s">
        <v>67</v>
      </c>
      <c r="I62" s="7" t="s">
        <v>35</v>
      </c>
      <c r="J62" s="7" t="s">
        <v>34</v>
      </c>
      <c r="K62" s="8" t="s">
        <v>103</v>
      </c>
      <c r="L62" s="37" t="s">
        <v>8</v>
      </c>
      <c r="M62" s="36"/>
      <c r="N62" s="20"/>
    </row>
    <row r="63" spans="1:14" ht="22.5" x14ac:dyDescent="0.2">
      <c r="A63" s="43" t="s">
        <v>108</v>
      </c>
      <c r="B63" s="43"/>
      <c r="C63" s="15"/>
      <c r="D63" s="15">
        <v>3</v>
      </c>
      <c r="E63" s="47">
        <f t="shared" si="2"/>
        <v>3</v>
      </c>
      <c r="F63" s="28"/>
      <c r="G63" s="28"/>
      <c r="H63" s="28"/>
      <c r="I63" s="28">
        <v>2</v>
      </c>
      <c r="J63" s="28"/>
      <c r="K63" s="29"/>
      <c r="L63" s="23">
        <f t="shared" si="4"/>
        <v>5</v>
      </c>
      <c r="M63" s="36"/>
      <c r="N63" s="20"/>
    </row>
    <row r="64" spans="1:14" ht="22.5" x14ac:dyDescent="0.2">
      <c r="A64" s="32" t="s">
        <v>13</v>
      </c>
      <c r="B64" s="32">
        <v>1</v>
      </c>
      <c r="C64" s="17"/>
      <c r="D64" s="30"/>
      <c r="E64" s="47">
        <f t="shared" si="2"/>
        <v>1</v>
      </c>
      <c r="F64" s="28"/>
      <c r="G64" s="28"/>
      <c r="H64" s="26"/>
      <c r="I64" s="28"/>
      <c r="J64" s="28"/>
      <c r="K64" s="29"/>
      <c r="L64" s="23">
        <f t="shared" si="4"/>
        <v>1</v>
      </c>
      <c r="M64" s="35"/>
      <c r="N64" s="20"/>
    </row>
    <row r="65" spans="1:14" ht="24" customHeight="1" x14ac:dyDescent="0.2">
      <c r="A65" s="32" t="s">
        <v>63</v>
      </c>
      <c r="B65" s="32"/>
      <c r="C65" s="28">
        <v>20</v>
      </c>
      <c r="D65" s="28">
        <v>3</v>
      </c>
      <c r="E65" s="47">
        <f t="shared" si="2"/>
        <v>23</v>
      </c>
      <c r="F65" s="28">
        <v>15</v>
      </c>
      <c r="G65" s="28">
        <v>1</v>
      </c>
      <c r="H65" s="26">
        <v>1</v>
      </c>
      <c r="I65" s="28"/>
      <c r="J65" s="28">
        <v>9</v>
      </c>
      <c r="K65" s="28">
        <v>1</v>
      </c>
      <c r="L65" s="23">
        <f t="shared" si="4"/>
        <v>50</v>
      </c>
      <c r="M65" s="35"/>
      <c r="N65" s="20"/>
    </row>
    <row r="66" spans="1:14" ht="24" customHeight="1" x14ac:dyDescent="0.2">
      <c r="A66" s="32" t="s">
        <v>39</v>
      </c>
      <c r="B66" s="32">
        <v>4</v>
      </c>
      <c r="C66" s="28">
        <v>6</v>
      </c>
      <c r="D66" s="28">
        <v>4</v>
      </c>
      <c r="E66" s="47">
        <f t="shared" si="2"/>
        <v>14</v>
      </c>
      <c r="F66" s="28">
        <v>15</v>
      </c>
      <c r="G66" s="28">
        <v>20</v>
      </c>
      <c r="H66" s="26">
        <v>10</v>
      </c>
      <c r="I66" s="28">
        <v>4</v>
      </c>
      <c r="J66" s="28"/>
      <c r="K66" s="28"/>
      <c r="L66" s="23">
        <f t="shared" si="4"/>
        <v>63</v>
      </c>
      <c r="M66" s="35"/>
      <c r="N66" s="20"/>
    </row>
    <row r="67" spans="1:14" ht="22.5" x14ac:dyDescent="0.2">
      <c r="A67" s="32" t="s">
        <v>43</v>
      </c>
      <c r="B67" s="32"/>
      <c r="C67" s="28"/>
      <c r="D67" s="28"/>
      <c r="E67" s="47">
        <f t="shared" si="2"/>
        <v>0</v>
      </c>
      <c r="F67" s="28">
        <v>1</v>
      </c>
      <c r="G67" s="28"/>
      <c r="H67" s="28"/>
      <c r="I67" s="28"/>
      <c r="J67" s="28">
        <v>1</v>
      </c>
      <c r="K67" s="28"/>
      <c r="L67" s="23">
        <f t="shared" si="4"/>
        <v>2</v>
      </c>
      <c r="M67" s="35"/>
      <c r="N67" s="20"/>
    </row>
    <row r="68" spans="1:14" ht="33.75" x14ac:dyDescent="0.2">
      <c r="A68" s="32" t="s">
        <v>120</v>
      </c>
      <c r="B68" s="27"/>
      <c r="C68" s="26"/>
      <c r="D68" s="26"/>
      <c r="E68" s="47">
        <f t="shared" si="2"/>
        <v>0</v>
      </c>
      <c r="F68" s="26"/>
      <c r="G68" s="26"/>
      <c r="H68" s="26"/>
      <c r="I68" s="26"/>
      <c r="J68" s="26"/>
      <c r="K68" s="26">
        <v>1</v>
      </c>
      <c r="L68" s="23">
        <f t="shared" si="4"/>
        <v>1</v>
      </c>
      <c r="M68" s="35"/>
      <c r="N68" s="20"/>
    </row>
    <row r="69" spans="1:14" ht="22.5" x14ac:dyDescent="0.2">
      <c r="A69" s="17" t="s">
        <v>139</v>
      </c>
      <c r="B69" s="17"/>
      <c r="C69" s="26">
        <v>4</v>
      </c>
      <c r="D69" s="26">
        <v>2</v>
      </c>
      <c r="E69" s="47">
        <f t="shared" si="2"/>
        <v>6</v>
      </c>
      <c r="F69" s="26">
        <v>50</v>
      </c>
      <c r="G69" s="26">
        <v>6</v>
      </c>
      <c r="H69" s="26"/>
      <c r="I69" s="26"/>
      <c r="J69" s="26"/>
      <c r="K69" s="26">
        <v>2</v>
      </c>
      <c r="L69" s="23">
        <f t="shared" si="4"/>
        <v>64</v>
      </c>
      <c r="M69" s="33"/>
      <c r="N69" s="20"/>
    </row>
    <row r="70" spans="1:14" x14ac:dyDescent="0.2">
      <c r="A70" s="17" t="s">
        <v>56</v>
      </c>
      <c r="B70" s="17"/>
      <c r="C70" s="26"/>
      <c r="D70" s="26">
        <v>3</v>
      </c>
      <c r="E70" s="47">
        <f t="shared" si="2"/>
        <v>3</v>
      </c>
      <c r="F70" s="26"/>
      <c r="G70" s="26"/>
      <c r="H70" s="26"/>
      <c r="I70" s="26">
        <v>4</v>
      </c>
      <c r="J70" s="26">
        <v>2</v>
      </c>
      <c r="K70" s="26"/>
      <c r="L70" s="23">
        <f t="shared" si="4"/>
        <v>9</v>
      </c>
      <c r="M70" s="33"/>
      <c r="N70" s="20"/>
    </row>
    <row r="71" spans="1:14" x14ac:dyDescent="0.2">
      <c r="A71" s="17" t="s">
        <v>109</v>
      </c>
      <c r="B71" s="17">
        <v>6</v>
      </c>
      <c r="C71" s="26">
        <v>9</v>
      </c>
      <c r="D71" s="26">
        <v>6</v>
      </c>
      <c r="E71" s="47">
        <f t="shared" si="2"/>
        <v>21</v>
      </c>
      <c r="F71" s="26">
        <v>6</v>
      </c>
      <c r="G71" s="26">
        <v>2</v>
      </c>
      <c r="H71" s="26">
        <v>3</v>
      </c>
      <c r="I71" s="26">
        <v>6</v>
      </c>
      <c r="J71" s="26">
        <v>3</v>
      </c>
      <c r="K71" s="26">
        <v>3</v>
      </c>
      <c r="L71" s="23">
        <f t="shared" si="4"/>
        <v>44</v>
      </c>
      <c r="M71" s="33"/>
      <c r="N71" s="20"/>
    </row>
    <row r="72" spans="1:14" ht="22.5" x14ac:dyDescent="0.2">
      <c r="A72" s="17" t="s">
        <v>70</v>
      </c>
      <c r="B72" s="17"/>
      <c r="C72" s="26">
        <v>8</v>
      </c>
      <c r="D72" s="26">
        <v>4</v>
      </c>
      <c r="E72" s="47">
        <f>B72+C72+D72</f>
        <v>12</v>
      </c>
      <c r="F72" s="26">
        <v>30</v>
      </c>
      <c r="G72" s="26">
        <v>4</v>
      </c>
      <c r="H72" s="26">
        <v>7</v>
      </c>
      <c r="I72" s="26"/>
      <c r="J72" s="26"/>
      <c r="K72" s="26"/>
      <c r="L72" s="23">
        <f t="shared" si="4"/>
        <v>53</v>
      </c>
      <c r="M72" s="33"/>
      <c r="N72" s="20"/>
    </row>
    <row r="73" spans="1:14" ht="22.5" x14ac:dyDescent="0.2">
      <c r="A73" s="17" t="s">
        <v>121</v>
      </c>
      <c r="B73" s="17"/>
      <c r="C73" s="26"/>
      <c r="D73" s="26"/>
      <c r="E73" s="47">
        <v>2</v>
      </c>
      <c r="F73" s="26"/>
      <c r="G73" s="26"/>
      <c r="H73" s="26"/>
      <c r="I73" s="26"/>
      <c r="J73" s="26"/>
      <c r="K73" s="26"/>
      <c r="L73" s="23">
        <f t="shared" si="4"/>
        <v>2</v>
      </c>
      <c r="M73" s="33"/>
      <c r="N73" s="20"/>
    </row>
    <row r="74" spans="1:14" ht="22.5" x14ac:dyDescent="0.2">
      <c r="A74" s="17" t="s">
        <v>64</v>
      </c>
      <c r="B74" s="17">
        <v>3</v>
      </c>
      <c r="C74" s="26">
        <v>6</v>
      </c>
      <c r="D74" s="26">
        <v>3</v>
      </c>
      <c r="E74" s="47">
        <f>B74+C74+D74</f>
        <v>12</v>
      </c>
      <c r="F74" s="26"/>
      <c r="G74" s="26"/>
      <c r="H74" s="26"/>
      <c r="I74" s="26"/>
      <c r="J74" s="26">
        <v>4</v>
      </c>
      <c r="K74" s="26"/>
      <c r="L74" s="23">
        <f t="shared" si="4"/>
        <v>16</v>
      </c>
      <c r="M74" s="33"/>
      <c r="N74" s="20"/>
    </row>
    <row r="75" spans="1:14" ht="33.75" x14ac:dyDescent="0.2">
      <c r="A75" s="17" t="s">
        <v>115</v>
      </c>
      <c r="B75" s="17"/>
      <c r="C75" s="26"/>
      <c r="D75" s="26"/>
      <c r="E75" s="23"/>
      <c r="F75" s="26"/>
      <c r="G75" s="26"/>
      <c r="H75" s="26"/>
      <c r="I75" s="26"/>
      <c r="J75" s="26"/>
      <c r="K75" s="26">
        <v>1</v>
      </c>
      <c r="L75" s="23">
        <f t="shared" si="4"/>
        <v>1</v>
      </c>
      <c r="M75" s="33"/>
      <c r="N75" s="20"/>
    </row>
    <row r="76" spans="1:14" x14ac:dyDescent="0.2">
      <c r="A76" s="17" t="s">
        <v>119</v>
      </c>
      <c r="B76" s="17"/>
      <c r="C76" s="26"/>
      <c r="D76" s="26"/>
      <c r="E76" s="23"/>
      <c r="F76" s="26"/>
      <c r="G76" s="26">
        <v>50</v>
      </c>
      <c r="H76" s="26"/>
      <c r="I76" s="26"/>
      <c r="J76" s="26"/>
      <c r="K76" s="26"/>
      <c r="L76" s="23">
        <f t="shared" si="4"/>
        <v>50</v>
      </c>
      <c r="M76" s="33"/>
      <c r="N76" s="20"/>
    </row>
    <row r="77" spans="1:14" x14ac:dyDescent="0.2">
      <c r="A77" s="26" t="s">
        <v>44</v>
      </c>
      <c r="B77" s="26"/>
      <c r="C77" s="26"/>
      <c r="D77" s="26"/>
      <c r="E77" s="23">
        <f>SUM(E9:E74)</f>
        <v>354</v>
      </c>
      <c r="F77" s="26"/>
      <c r="G77" s="26"/>
      <c r="H77" s="26"/>
      <c r="I77" s="26"/>
      <c r="J77" s="26"/>
      <c r="K77" s="26"/>
      <c r="L77" s="23"/>
      <c r="M77" s="20"/>
      <c r="N77" s="20"/>
    </row>
  </sheetData>
  <mergeCells count="2">
    <mergeCell ref="A1:J2"/>
    <mergeCell ref="A4:L5"/>
  </mergeCells>
  <phoneticPr fontId="3" type="noConversion"/>
  <pageMargins left="0.33" right="0.23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50"/>
  <sheetViews>
    <sheetView workbookViewId="0">
      <selection activeCell="L3" sqref="L3"/>
    </sheetView>
  </sheetViews>
  <sheetFormatPr defaultRowHeight="12.75" x14ac:dyDescent="0.2"/>
  <cols>
    <col min="1" max="1" width="17.140625" customWidth="1"/>
    <col min="2" max="2" width="10.5703125" customWidth="1"/>
    <col min="3" max="3" width="13" customWidth="1"/>
    <col min="4" max="4" width="10.7109375" customWidth="1"/>
    <col min="5" max="5" width="11" customWidth="1"/>
    <col min="6" max="6" width="10.85546875" customWidth="1"/>
    <col min="7" max="7" width="12.42578125" customWidth="1"/>
    <col min="8" max="8" width="12.7109375" customWidth="1"/>
  </cols>
  <sheetData>
    <row r="2" spans="1:8" ht="30" customHeight="1" thickBot="1" x14ac:dyDescent="0.25">
      <c r="B2" s="126" t="s">
        <v>283</v>
      </c>
      <c r="C2" s="126"/>
      <c r="D2" s="126"/>
      <c r="E2" s="126"/>
      <c r="F2" s="126"/>
      <c r="G2" s="126"/>
    </row>
    <row r="3" spans="1:8" ht="87" customHeight="1" thickBot="1" x14ac:dyDescent="0.25">
      <c r="A3" s="66" t="s">
        <v>0</v>
      </c>
      <c r="B3" s="115" t="s">
        <v>288</v>
      </c>
      <c r="C3" s="115" t="s">
        <v>289</v>
      </c>
      <c r="D3" s="115" t="s">
        <v>286</v>
      </c>
      <c r="E3" s="115" t="s">
        <v>290</v>
      </c>
      <c r="F3" s="115" t="s">
        <v>285</v>
      </c>
      <c r="G3" s="115" t="s">
        <v>284</v>
      </c>
      <c r="H3" s="115" t="s">
        <v>287</v>
      </c>
    </row>
    <row r="4" spans="1:8" x14ac:dyDescent="0.2">
      <c r="A4" s="67" t="s">
        <v>1</v>
      </c>
      <c r="B4" s="91"/>
      <c r="C4" s="91"/>
      <c r="D4" s="91"/>
      <c r="E4" s="91"/>
      <c r="F4" s="91"/>
      <c r="G4" s="91"/>
      <c r="H4" s="91"/>
    </row>
    <row r="5" spans="1:8" x14ac:dyDescent="0.2">
      <c r="A5" s="68" t="s">
        <v>60</v>
      </c>
      <c r="B5" s="63">
        <v>9</v>
      </c>
      <c r="C5" s="63">
        <v>15</v>
      </c>
      <c r="D5" s="63"/>
      <c r="E5" s="63"/>
      <c r="F5" s="63"/>
      <c r="G5" s="63">
        <v>6</v>
      </c>
      <c r="H5" s="63"/>
    </row>
    <row r="6" spans="1:8" x14ac:dyDescent="0.2">
      <c r="A6" s="68" t="s">
        <v>235</v>
      </c>
      <c r="B6" s="63"/>
      <c r="C6" s="63"/>
      <c r="D6" s="63"/>
      <c r="E6" s="63"/>
      <c r="F6" s="63"/>
      <c r="G6" s="63">
        <v>6</v>
      </c>
      <c r="H6" s="63"/>
    </row>
    <row r="7" spans="1:8" ht="22.5" x14ac:dyDescent="0.2">
      <c r="A7" s="69" t="s">
        <v>41</v>
      </c>
      <c r="B7" s="63">
        <v>4</v>
      </c>
      <c r="C7" s="63">
        <v>3</v>
      </c>
      <c r="D7" s="63"/>
      <c r="E7" s="63">
        <v>10</v>
      </c>
      <c r="F7" s="63"/>
      <c r="G7" s="63">
        <v>6</v>
      </c>
      <c r="H7" s="63"/>
    </row>
    <row r="8" spans="1:8" ht="22.5" x14ac:dyDescent="0.2">
      <c r="A8" s="69" t="s">
        <v>254</v>
      </c>
      <c r="B8" s="63"/>
      <c r="C8" s="63"/>
      <c r="D8" s="63"/>
      <c r="E8" s="63">
        <v>5</v>
      </c>
      <c r="F8" s="63"/>
      <c r="G8" s="63"/>
      <c r="H8" s="63"/>
    </row>
    <row r="9" spans="1:8" ht="22.5" x14ac:dyDescent="0.2">
      <c r="A9" s="69" t="s">
        <v>277</v>
      </c>
      <c r="B9" s="63">
        <v>5</v>
      </c>
      <c r="C9" s="63"/>
      <c r="D9" s="63"/>
      <c r="E9" s="63"/>
      <c r="F9" s="63"/>
      <c r="G9" s="63"/>
      <c r="H9" s="63"/>
    </row>
    <row r="10" spans="1:8" ht="22.5" x14ac:dyDescent="0.2">
      <c r="A10" s="69" t="s">
        <v>278</v>
      </c>
      <c r="B10" s="63"/>
      <c r="C10" s="63"/>
      <c r="D10" s="63"/>
      <c r="E10" s="63">
        <v>50</v>
      </c>
      <c r="F10" s="63"/>
      <c r="G10" s="63"/>
      <c r="H10" s="63"/>
    </row>
    <row r="11" spans="1:8" ht="22.5" x14ac:dyDescent="0.2">
      <c r="A11" s="69" t="s">
        <v>279</v>
      </c>
      <c r="B11" s="63"/>
      <c r="C11" s="63">
        <v>30</v>
      </c>
      <c r="D11" s="63"/>
      <c r="E11" s="63"/>
      <c r="F11" s="63"/>
      <c r="G11" s="63"/>
      <c r="H11" s="63"/>
    </row>
    <row r="12" spans="1:8" ht="18" customHeight="1" x14ac:dyDescent="0.2">
      <c r="A12" s="69" t="s">
        <v>236</v>
      </c>
      <c r="B12" s="63"/>
      <c r="C12" s="63"/>
      <c r="D12" s="63"/>
      <c r="E12" s="63"/>
      <c r="F12" s="63"/>
      <c r="G12" s="63">
        <v>4</v>
      </c>
      <c r="H12" s="63"/>
    </row>
    <row r="13" spans="1:8" x14ac:dyDescent="0.2">
      <c r="A13" s="69" t="s">
        <v>280</v>
      </c>
      <c r="B13" s="63"/>
      <c r="C13" s="63"/>
      <c r="D13" s="63"/>
      <c r="E13" s="63">
        <v>80</v>
      </c>
      <c r="F13" s="63"/>
      <c r="G13" s="63">
        <v>18</v>
      </c>
      <c r="H13" s="63"/>
    </row>
    <row r="14" spans="1:8" ht="24" customHeight="1" x14ac:dyDescent="0.2">
      <c r="A14" s="69" t="s">
        <v>47</v>
      </c>
      <c r="B14" s="63">
        <v>30</v>
      </c>
      <c r="C14" s="63"/>
      <c r="D14" s="63"/>
      <c r="E14" s="63"/>
      <c r="F14" s="63"/>
      <c r="G14" s="63"/>
      <c r="H14" s="63"/>
    </row>
    <row r="15" spans="1:8" ht="24" customHeight="1" x14ac:dyDescent="0.2">
      <c r="A15" s="69" t="s">
        <v>112</v>
      </c>
      <c r="B15" s="63">
        <v>10</v>
      </c>
      <c r="C15" s="63">
        <v>20</v>
      </c>
      <c r="D15" s="63"/>
      <c r="E15" s="63"/>
      <c r="F15" s="63"/>
      <c r="G15" s="63"/>
      <c r="H15" s="63"/>
    </row>
    <row r="16" spans="1:8" ht="22.5" x14ac:dyDescent="0.2">
      <c r="A16" s="69" t="s">
        <v>281</v>
      </c>
      <c r="B16" s="63"/>
      <c r="C16" s="63">
        <v>2</v>
      </c>
      <c r="D16" s="63"/>
      <c r="E16" s="63"/>
      <c r="F16" s="63"/>
      <c r="G16" s="63"/>
      <c r="H16" s="63"/>
    </row>
    <row r="17" spans="1:8" ht="24" customHeight="1" x14ac:dyDescent="0.2">
      <c r="A17" s="69" t="s">
        <v>247</v>
      </c>
      <c r="B17" s="63">
        <v>10</v>
      </c>
      <c r="C17" s="63">
        <v>3</v>
      </c>
      <c r="D17" s="63">
        <v>12</v>
      </c>
      <c r="E17" s="63">
        <v>50</v>
      </c>
      <c r="F17" s="63">
        <v>5</v>
      </c>
      <c r="G17" s="63">
        <v>4</v>
      </c>
      <c r="H17" s="63"/>
    </row>
    <row r="18" spans="1:8" ht="40.5" customHeight="1" x14ac:dyDescent="0.2">
      <c r="A18" s="12" t="s">
        <v>37</v>
      </c>
      <c r="B18" s="63">
        <v>10</v>
      </c>
      <c r="C18" s="63">
        <v>3</v>
      </c>
      <c r="D18" s="63"/>
      <c r="E18" s="63">
        <v>26</v>
      </c>
      <c r="F18" s="63">
        <v>3</v>
      </c>
      <c r="G18" s="63">
        <v>22</v>
      </c>
      <c r="H18" s="63">
        <v>4</v>
      </c>
    </row>
    <row r="19" spans="1:8" ht="36" customHeight="1" x14ac:dyDescent="0.2">
      <c r="A19" s="12" t="s">
        <v>38</v>
      </c>
      <c r="B19" s="63">
        <v>10</v>
      </c>
      <c r="C19" s="63">
        <v>3</v>
      </c>
      <c r="D19" s="63"/>
      <c r="E19" s="63">
        <v>26</v>
      </c>
      <c r="F19" s="63">
        <v>3</v>
      </c>
      <c r="G19" s="63">
        <v>22</v>
      </c>
      <c r="H19" s="63">
        <v>4</v>
      </c>
    </row>
    <row r="20" spans="1:8" ht="24.75" customHeight="1" x14ac:dyDescent="0.2">
      <c r="A20" s="85" t="s">
        <v>163</v>
      </c>
      <c r="B20" s="63"/>
      <c r="C20" s="63"/>
      <c r="D20" s="63">
        <v>1</v>
      </c>
      <c r="E20" s="63"/>
      <c r="F20" s="63"/>
      <c r="G20" s="63">
        <v>1</v>
      </c>
      <c r="H20" s="63"/>
    </row>
    <row r="21" spans="1:8" ht="39.75" customHeight="1" x14ac:dyDescent="0.2">
      <c r="A21" s="53" t="s">
        <v>122</v>
      </c>
      <c r="B21" s="63"/>
      <c r="C21" s="63"/>
      <c r="D21" s="63">
        <v>1</v>
      </c>
      <c r="E21" s="63">
        <v>10</v>
      </c>
      <c r="F21" s="63"/>
      <c r="G21" s="63">
        <v>1</v>
      </c>
      <c r="H21" s="63"/>
    </row>
    <row r="22" spans="1:8" x14ac:dyDescent="0.2">
      <c r="A22" s="12" t="s">
        <v>252</v>
      </c>
      <c r="B22" s="63"/>
      <c r="C22" s="63"/>
      <c r="D22" s="63">
        <v>1</v>
      </c>
      <c r="E22" s="63"/>
      <c r="F22" s="63"/>
      <c r="G22" s="63"/>
      <c r="H22" s="63"/>
    </row>
    <row r="23" spans="1:8" ht="34.5" customHeight="1" x14ac:dyDescent="0.2">
      <c r="A23" s="12" t="s">
        <v>238</v>
      </c>
      <c r="B23" s="63">
        <v>2</v>
      </c>
      <c r="C23" s="63"/>
      <c r="D23" s="63"/>
      <c r="E23" s="63">
        <v>10</v>
      </c>
      <c r="F23" s="63"/>
      <c r="G23" s="63"/>
      <c r="H23" s="63"/>
    </row>
    <row r="24" spans="1:8" ht="22.5" customHeight="1" x14ac:dyDescent="0.2">
      <c r="A24" s="12" t="s">
        <v>21</v>
      </c>
      <c r="B24" s="63"/>
      <c r="C24" s="63"/>
      <c r="D24" s="63"/>
      <c r="E24" s="63">
        <v>10</v>
      </c>
      <c r="F24" s="63"/>
      <c r="G24" s="63"/>
      <c r="H24" s="63"/>
    </row>
    <row r="25" spans="1:8" ht="48" customHeight="1" x14ac:dyDescent="0.2">
      <c r="A25" s="12" t="s">
        <v>24</v>
      </c>
      <c r="B25" s="63">
        <v>80</v>
      </c>
      <c r="C25" s="63">
        <v>40</v>
      </c>
      <c r="D25" s="63">
        <v>20</v>
      </c>
      <c r="E25" s="63">
        <v>150</v>
      </c>
      <c r="F25" s="63">
        <v>30</v>
      </c>
      <c r="G25" s="63"/>
      <c r="H25" s="63"/>
    </row>
    <row r="26" spans="1:8" ht="50.25" customHeight="1" x14ac:dyDescent="0.2">
      <c r="A26" s="16" t="s">
        <v>6</v>
      </c>
      <c r="B26" s="63">
        <v>150</v>
      </c>
      <c r="C26" s="63">
        <v>40</v>
      </c>
      <c r="D26" s="63">
        <v>40</v>
      </c>
      <c r="E26" s="63">
        <v>100</v>
      </c>
      <c r="F26" s="63"/>
      <c r="G26" s="63">
        <v>90</v>
      </c>
      <c r="H26" s="63"/>
    </row>
    <row r="27" spans="1:8" ht="41.25" customHeight="1" x14ac:dyDescent="0.2">
      <c r="A27" s="16" t="s">
        <v>32</v>
      </c>
      <c r="B27" s="63"/>
      <c r="C27" s="63"/>
      <c r="D27" s="63"/>
      <c r="E27" s="63"/>
      <c r="F27" s="63">
        <v>6</v>
      </c>
      <c r="G27" s="63">
        <v>62</v>
      </c>
      <c r="H27" s="63"/>
    </row>
    <row r="28" spans="1:8" ht="39" customHeight="1" x14ac:dyDescent="0.2">
      <c r="A28" s="16" t="s">
        <v>207</v>
      </c>
      <c r="B28" s="63"/>
      <c r="C28" s="63">
        <v>2</v>
      </c>
      <c r="D28" s="63"/>
      <c r="E28" s="63"/>
      <c r="F28" s="63"/>
      <c r="G28" s="63"/>
      <c r="H28" s="63"/>
    </row>
    <row r="29" spans="1:8" ht="27.75" customHeight="1" x14ac:dyDescent="0.2">
      <c r="A29" s="16" t="s">
        <v>181</v>
      </c>
      <c r="B29" s="63"/>
      <c r="C29" s="63">
        <v>2</v>
      </c>
      <c r="D29" s="63"/>
      <c r="E29" s="63"/>
      <c r="F29" s="63"/>
      <c r="G29" s="63"/>
      <c r="H29" s="63"/>
    </row>
    <row r="30" spans="1:8" ht="27" customHeight="1" x14ac:dyDescent="0.2">
      <c r="A30" s="16" t="s">
        <v>166</v>
      </c>
      <c r="B30" s="63">
        <v>4</v>
      </c>
      <c r="C30" s="63"/>
      <c r="D30" s="63"/>
      <c r="E30" s="63"/>
      <c r="F30" s="63"/>
      <c r="G30" s="63"/>
      <c r="H30" s="63"/>
    </row>
    <row r="31" spans="1:8" ht="39" customHeight="1" x14ac:dyDescent="0.2">
      <c r="A31" s="16" t="s">
        <v>251</v>
      </c>
      <c r="B31" s="63">
        <v>1</v>
      </c>
      <c r="C31" s="63"/>
      <c r="D31" s="63">
        <v>1</v>
      </c>
      <c r="E31" s="63"/>
      <c r="F31" s="63"/>
      <c r="G31" s="63"/>
      <c r="H31" s="63"/>
    </row>
    <row r="32" spans="1:8" ht="22.5" x14ac:dyDescent="0.2">
      <c r="A32" s="16" t="s">
        <v>239</v>
      </c>
      <c r="B32" s="63">
        <v>4</v>
      </c>
      <c r="C32" s="63"/>
      <c r="D32" s="63"/>
      <c r="E32" s="63">
        <v>10</v>
      </c>
      <c r="F32" s="63"/>
      <c r="G32" s="63"/>
      <c r="H32" s="63"/>
    </row>
    <row r="33" spans="1:8" ht="30.75" customHeight="1" x14ac:dyDescent="0.2">
      <c r="A33" s="16" t="s">
        <v>125</v>
      </c>
      <c r="B33" s="63"/>
      <c r="C33" s="63">
        <v>2</v>
      </c>
      <c r="D33" s="63"/>
      <c r="E33" s="63">
        <v>10</v>
      </c>
      <c r="F33" s="63"/>
      <c r="G33" s="63">
        <v>3</v>
      </c>
      <c r="H33" s="63">
        <v>1</v>
      </c>
    </row>
    <row r="34" spans="1:8" ht="22.5" x14ac:dyDescent="0.2">
      <c r="A34" s="16" t="s">
        <v>240</v>
      </c>
      <c r="B34" s="63"/>
      <c r="C34" s="63">
        <v>2</v>
      </c>
      <c r="D34" s="63"/>
      <c r="E34" s="63">
        <v>10</v>
      </c>
      <c r="F34" s="63"/>
      <c r="G34" s="63">
        <v>3</v>
      </c>
      <c r="H34" s="63">
        <v>1</v>
      </c>
    </row>
    <row r="35" spans="1:8" x14ac:dyDescent="0.2">
      <c r="A35" s="12" t="s">
        <v>241</v>
      </c>
      <c r="B35" s="63"/>
      <c r="C35" s="63">
        <v>1</v>
      </c>
      <c r="D35" s="63"/>
      <c r="E35" s="63"/>
      <c r="F35" s="63"/>
      <c r="G35" s="63">
        <v>4</v>
      </c>
      <c r="H35" s="63"/>
    </row>
    <row r="36" spans="1:8" x14ac:dyDescent="0.2">
      <c r="A36" s="12" t="s">
        <v>133</v>
      </c>
      <c r="B36" s="63"/>
      <c r="C36" s="63">
        <v>2</v>
      </c>
      <c r="D36" s="63"/>
      <c r="E36" s="63"/>
      <c r="F36" s="63"/>
      <c r="G36" s="63"/>
      <c r="H36" s="63"/>
    </row>
    <row r="37" spans="1:8" ht="37.5" customHeight="1" x14ac:dyDescent="0.2">
      <c r="A37" s="15" t="s">
        <v>156</v>
      </c>
      <c r="B37" s="63">
        <v>5</v>
      </c>
      <c r="C37" s="63"/>
      <c r="D37" s="63">
        <v>1</v>
      </c>
      <c r="E37" s="63"/>
      <c r="F37" s="63"/>
      <c r="G37" s="63">
        <v>2</v>
      </c>
      <c r="H37" s="63"/>
    </row>
    <row r="38" spans="1:8" ht="36.75" customHeight="1" x14ac:dyDescent="0.2">
      <c r="A38" s="46" t="s">
        <v>209</v>
      </c>
      <c r="B38" s="63"/>
      <c r="C38" s="63"/>
      <c r="D38" s="63"/>
      <c r="E38" s="63">
        <v>15</v>
      </c>
      <c r="F38" s="63"/>
      <c r="G38" s="63"/>
      <c r="H38" s="63"/>
    </row>
    <row r="39" spans="1:8" ht="33" customHeight="1" x14ac:dyDescent="0.2">
      <c r="A39" s="16" t="s">
        <v>184</v>
      </c>
      <c r="B39" s="63"/>
      <c r="C39" s="63"/>
      <c r="D39" s="63"/>
      <c r="E39" s="63"/>
      <c r="F39" s="63">
        <v>2</v>
      </c>
      <c r="G39" s="63"/>
      <c r="H39" s="63">
        <v>2</v>
      </c>
    </row>
    <row r="40" spans="1:8" ht="49.5" customHeight="1" x14ac:dyDescent="0.2">
      <c r="A40" s="12" t="s">
        <v>242</v>
      </c>
      <c r="B40" s="63">
        <v>3</v>
      </c>
      <c r="C40" s="63"/>
      <c r="D40" s="63"/>
      <c r="E40" s="63">
        <v>20</v>
      </c>
      <c r="F40" s="63"/>
      <c r="G40" s="63"/>
      <c r="H40" s="63">
        <v>6</v>
      </c>
    </row>
    <row r="41" spans="1:8" ht="48" customHeight="1" x14ac:dyDescent="0.2">
      <c r="A41" s="12" t="s">
        <v>79</v>
      </c>
      <c r="B41" s="63">
        <v>3</v>
      </c>
      <c r="C41" s="63">
        <v>2</v>
      </c>
      <c r="D41" s="63"/>
      <c r="E41" s="63">
        <v>10</v>
      </c>
      <c r="F41" s="63"/>
      <c r="G41" s="63"/>
      <c r="H41" s="63"/>
    </row>
    <row r="42" spans="1:8" ht="27.75" customHeight="1" x14ac:dyDescent="0.2">
      <c r="A42" s="17" t="s">
        <v>253</v>
      </c>
      <c r="B42" s="63"/>
      <c r="C42" s="63"/>
      <c r="D42" s="63"/>
      <c r="E42" s="63">
        <v>2</v>
      </c>
      <c r="F42" s="63"/>
      <c r="G42" s="63"/>
      <c r="H42" s="63"/>
    </row>
    <row r="43" spans="1:8" ht="31.5" customHeight="1" x14ac:dyDescent="0.2">
      <c r="A43" s="17" t="s">
        <v>63</v>
      </c>
      <c r="B43" s="63"/>
      <c r="C43" s="63"/>
      <c r="D43" s="63">
        <v>6</v>
      </c>
      <c r="E43" s="63">
        <v>15</v>
      </c>
      <c r="F43" s="63"/>
      <c r="G43" s="63"/>
      <c r="H43" s="63"/>
    </row>
    <row r="44" spans="1:8" ht="41.25" customHeight="1" x14ac:dyDescent="0.2">
      <c r="A44" s="17" t="s">
        <v>245</v>
      </c>
      <c r="B44" s="63"/>
      <c r="C44" s="63"/>
      <c r="D44" s="63"/>
      <c r="E44" s="63">
        <v>2</v>
      </c>
      <c r="F44" s="63">
        <v>2</v>
      </c>
      <c r="G44" s="63"/>
      <c r="H44" s="63"/>
    </row>
    <row r="45" spans="1:8" ht="38.25" customHeight="1" x14ac:dyDescent="0.2">
      <c r="A45" s="17" t="s">
        <v>273</v>
      </c>
      <c r="B45" s="63"/>
      <c r="C45" s="63"/>
      <c r="D45" s="63"/>
      <c r="E45" s="63"/>
      <c r="F45" s="63">
        <v>12</v>
      </c>
      <c r="G45" s="63"/>
      <c r="H45" s="63">
        <v>2</v>
      </c>
    </row>
    <row r="46" spans="1:8" ht="38.25" x14ac:dyDescent="0.2">
      <c r="A46" s="17" t="s">
        <v>256</v>
      </c>
      <c r="B46" s="63"/>
      <c r="C46" s="63"/>
      <c r="D46" s="63"/>
      <c r="E46" s="63"/>
      <c r="F46" s="63"/>
      <c r="G46" s="88" t="s">
        <v>282</v>
      </c>
      <c r="H46" s="63"/>
    </row>
    <row r="47" spans="1:8" ht="39" customHeight="1" x14ac:dyDescent="0.2">
      <c r="A47" s="17" t="s">
        <v>160</v>
      </c>
      <c r="B47" s="63"/>
      <c r="C47" s="63"/>
      <c r="D47" s="63">
        <v>3</v>
      </c>
      <c r="E47" s="63">
        <v>20</v>
      </c>
      <c r="F47" s="63">
        <v>12</v>
      </c>
      <c r="G47" s="63"/>
      <c r="H47" s="63"/>
    </row>
    <row r="48" spans="1:8" ht="30" customHeight="1" x14ac:dyDescent="0.2">
      <c r="A48" s="17" t="s">
        <v>258</v>
      </c>
      <c r="B48" s="63"/>
      <c r="C48" s="63"/>
      <c r="D48" s="63"/>
      <c r="E48" s="63"/>
      <c r="F48" s="63"/>
      <c r="G48" s="63">
        <v>3</v>
      </c>
      <c r="H48" s="63"/>
    </row>
    <row r="49" spans="1:8" ht="26.25" customHeight="1" x14ac:dyDescent="0.2">
      <c r="A49" s="17" t="s">
        <v>64</v>
      </c>
      <c r="B49" s="63"/>
      <c r="C49" s="63">
        <v>2</v>
      </c>
      <c r="D49" s="63"/>
      <c r="E49" s="63"/>
      <c r="F49" s="63"/>
      <c r="G49" s="63">
        <v>6</v>
      </c>
      <c r="H49" s="63"/>
    </row>
    <row r="50" spans="1:8" ht="19.5" customHeight="1" x14ac:dyDescent="0.2">
      <c r="A50" s="103" t="s">
        <v>246</v>
      </c>
      <c r="B50" s="63"/>
      <c r="C50" s="63">
        <v>1</v>
      </c>
      <c r="D50" s="63"/>
      <c r="E50" s="63"/>
      <c r="F50" s="63"/>
      <c r="G50" s="63"/>
      <c r="H50" s="63"/>
    </row>
  </sheetData>
  <mergeCells count="1">
    <mergeCell ref="B2:G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43"/>
  <sheetViews>
    <sheetView workbookViewId="0">
      <selection activeCell="D43" sqref="D43"/>
    </sheetView>
  </sheetViews>
  <sheetFormatPr defaultRowHeight="12.75" x14ac:dyDescent="0.2"/>
  <cols>
    <col min="1" max="1" width="19.5703125" customWidth="1"/>
    <col min="2" max="2" width="9.7109375" customWidth="1"/>
    <col min="3" max="3" width="7.85546875" customWidth="1"/>
    <col min="5" max="5" width="5.85546875" customWidth="1"/>
    <col min="7" max="7" width="5.28515625" customWidth="1"/>
    <col min="8" max="8" width="6" customWidth="1"/>
    <col min="9" max="9" width="6.28515625" customWidth="1"/>
    <col min="10" max="10" width="6.140625" customWidth="1"/>
    <col min="11" max="11" width="6.5703125" customWidth="1"/>
  </cols>
  <sheetData>
    <row r="1" spans="1:11" ht="75.75" customHeight="1" x14ac:dyDescent="0.2">
      <c r="A1" s="127" t="s">
        <v>124</v>
      </c>
      <c r="B1" s="128"/>
      <c r="C1" s="128"/>
      <c r="D1" s="128"/>
      <c r="E1" s="128"/>
      <c r="F1" s="128"/>
      <c r="G1" s="128"/>
      <c r="H1" s="128"/>
    </row>
    <row r="2" spans="1:11" ht="54" customHeight="1" x14ac:dyDescent="0.2">
      <c r="A2" s="70"/>
      <c r="D2" s="129" t="s">
        <v>197</v>
      </c>
      <c r="E2" s="117"/>
      <c r="F2" s="117"/>
      <c r="G2" s="117"/>
    </row>
    <row r="3" spans="1:11" ht="13.5" thickBot="1" x14ac:dyDescent="0.25"/>
    <row r="4" spans="1:11" ht="39" thickBot="1" x14ac:dyDescent="0.25">
      <c r="A4" s="66" t="s">
        <v>0</v>
      </c>
      <c r="B4" s="86" t="s">
        <v>148</v>
      </c>
      <c r="C4" s="86" t="s">
        <v>192</v>
      </c>
      <c r="D4" s="86" t="s">
        <v>194</v>
      </c>
      <c r="E4" s="86" t="s">
        <v>174</v>
      </c>
      <c r="F4" s="86" t="s">
        <v>175</v>
      </c>
      <c r="G4" s="86" t="s">
        <v>176</v>
      </c>
      <c r="H4" s="86" t="s">
        <v>177</v>
      </c>
      <c r="I4" s="86" t="s">
        <v>178</v>
      </c>
      <c r="J4" s="86" t="s">
        <v>179</v>
      </c>
      <c r="K4" s="86" t="s">
        <v>180</v>
      </c>
    </row>
    <row r="5" spans="1:11" x14ac:dyDescent="0.2">
      <c r="A5" s="67" t="s">
        <v>1</v>
      </c>
      <c r="B5" s="63"/>
      <c r="C5" s="63"/>
      <c r="D5" s="63"/>
      <c r="E5" s="63"/>
      <c r="F5" s="63"/>
      <c r="G5" s="63"/>
      <c r="H5" s="63"/>
      <c r="I5" s="63"/>
      <c r="J5" s="63"/>
      <c r="K5" s="63"/>
    </row>
    <row r="6" spans="1:11" ht="22.5" x14ac:dyDescent="0.2">
      <c r="A6" s="69" t="s">
        <v>2</v>
      </c>
      <c r="B6" s="63">
        <f>E6+F6+H6+I6+J6+K6</f>
        <v>145</v>
      </c>
      <c r="C6" s="63">
        <v>0.36</v>
      </c>
      <c r="D6" s="63">
        <f t="shared" ref="D6:D30" si="0">C6*B6</f>
        <v>52.199999999999996</v>
      </c>
      <c r="E6" s="63">
        <v>10</v>
      </c>
      <c r="F6" s="63">
        <v>12</v>
      </c>
      <c r="G6" s="63"/>
      <c r="H6" s="63">
        <v>10</v>
      </c>
      <c r="I6" s="63">
        <v>15</v>
      </c>
      <c r="J6" s="63">
        <v>88</v>
      </c>
      <c r="K6" s="63">
        <v>10</v>
      </c>
    </row>
    <row r="7" spans="1:11" x14ac:dyDescent="0.2">
      <c r="A7" s="69" t="s">
        <v>151</v>
      </c>
      <c r="B7" s="63">
        <f>E7+F7+G7+H7+I7+K7+J7</f>
        <v>143</v>
      </c>
      <c r="C7" s="63">
        <v>1.44</v>
      </c>
      <c r="D7" s="63">
        <f t="shared" si="0"/>
        <v>205.92</v>
      </c>
      <c r="E7" s="63">
        <v>10</v>
      </c>
      <c r="F7" s="63">
        <v>6</v>
      </c>
      <c r="G7" s="63">
        <v>7</v>
      </c>
      <c r="H7" s="63">
        <v>50</v>
      </c>
      <c r="I7" s="63">
        <v>6</v>
      </c>
      <c r="J7" s="63">
        <v>54</v>
      </c>
      <c r="K7" s="63">
        <v>10</v>
      </c>
    </row>
    <row r="8" spans="1:11" x14ac:dyDescent="0.2">
      <c r="A8" s="69" t="s">
        <v>152</v>
      </c>
      <c r="B8" s="63"/>
      <c r="C8" s="63"/>
      <c r="D8" s="63">
        <f t="shared" si="0"/>
        <v>0</v>
      </c>
      <c r="E8" s="63"/>
      <c r="F8" s="63"/>
      <c r="G8" s="63"/>
      <c r="H8" s="63"/>
      <c r="I8" s="63"/>
      <c r="K8" s="63"/>
    </row>
    <row r="9" spans="1:11" x14ac:dyDescent="0.2">
      <c r="A9" s="69" t="s">
        <v>111</v>
      </c>
      <c r="B9" s="63"/>
      <c r="C9" s="63"/>
      <c r="D9" s="63">
        <f t="shared" si="0"/>
        <v>0</v>
      </c>
      <c r="E9" s="63"/>
      <c r="F9" s="63"/>
      <c r="G9" s="63"/>
      <c r="H9" s="63"/>
      <c r="I9" s="63"/>
      <c r="J9" s="63"/>
      <c r="K9" s="63"/>
    </row>
    <row r="10" spans="1:11" x14ac:dyDescent="0.2">
      <c r="A10" s="69" t="s">
        <v>149</v>
      </c>
      <c r="B10" s="63">
        <f>J10</f>
        <v>48</v>
      </c>
      <c r="C10" s="63">
        <v>0.36</v>
      </c>
      <c r="D10" s="63">
        <f t="shared" si="0"/>
        <v>17.28</v>
      </c>
      <c r="E10" s="63"/>
      <c r="G10" s="63"/>
      <c r="H10" s="63"/>
      <c r="I10" s="63"/>
      <c r="J10" s="63">
        <v>48</v>
      </c>
      <c r="K10" s="63"/>
    </row>
    <row r="11" spans="1:11" ht="22.5" x14ac:dyDescent="0.2">
      <c r="A11" s="69" t="s">
        <v>173</v>
      </c>
      <c r="B11" s="63">
        <f>H11</f>
        <v>50</v>
      </c>
      <c r="C11" s="63">
        <v>0.56000000000000005</v>
      </c>
      <c r="D11" s="63">
        <f t="shared" si="0"/>
        <v>28.000000000000004</v>
      </c>
      <c r="E11" s="63"/>
      <c r="F11" s="63"/>
      <c r="G11" s="63"/>
      <c r="H11" s="63">
        <v>50</v>
      </c>
      <c r="I11" s="63"/>
      <c r="J11" s="63"/>
      <c r="K11" s="63"/>
    </row>
    <row r="12" spans="1:11" ht="45" x14ac:dyDescent="0.2">
      <c r="A12" s="69" t="s">
        <v>110</v>
      </c>
      <c r="B12" s="63">
        <f>J12</f>
        <v>20</v>
      </c>
      <c r="C12" s="63">
        <v>6.32</v>
      </c>
      <c r="D12" s="63">
        <f t="shared" si="0"/>
        <v>126.4</v>
      </c>
      <c r="E12" s="63"/>
      <c r="F12" s="63"/>
      <c r="G12" s="63"/>
      <c r="H12" s="63"/>
      <c r="I12" s="63"/>
      <c r="J12" s="63">
        <v>20</v>
      </c>
      <c r="K12" s="63"/>
    </row>
    <row r="13" spans="1:11" ht="33.75" x14ac:dyDescent="0.2">
      <c r="A13" s="69" t="s">
        <v>162</v>
      </c>
      <c r="B13" s="63">
        <f>J13</f>
        <v>10</v>
      </c>
      <c r="C13" s="63">
        <v>21.8</v>
      </c>
      <c r="D13" s="63">
        <f t="shared" si="0"/>
        <v>218</v>
      </c>
      <c r="E13" s="63"/>
      <c r="F13" s="63"/>
      <c r="G13" s="63"/>
      <c r="H13" s="63"/>
      <c r="I13" s="63"/>
      <c r="J13" s="63">
        <v>10</v>
      </c>
      <c r="K13" s="63"/>
    </row>
    <row r="14" spans="1:11" ht="33.75" x14ac:dyDescent="0.2">
      <c r="A14" s="69" t="s">
        <v>15</v>
      </c>
      <c r="B14" s="63">
        <f>G14+I14+K14</f>
        <v>27</v>
      </c>
      <c r="C14" s="63">
        <v>2.08</v>
      </c>
      <c r="D14" s="63">
        <f t="shared" si="0"/>
        <v>56.160000000000004</v>
      </c>
      <c r="E14" s="63"/>
      <c r="F14" s="63"/>
      <c r="G14" s="63">
        <v>7</v>
      </c>
      <c r="H14" s="63"/>
      <c r="I14" s="63">
        <v>10</v>
      </c>
      <c r="J14" s="63"/>
      <c r="K14" s="63">
        <v>10</v>
      </c>
    </row>
    <row r="15" spans="1:11" ht="22.5" x14ac:dyDescent="0.2">
      <c r="A15" s="69" t="s">
        <v>153</v>
      </c>
      <c r="B15" s="63">
        <f>J15</f>
        <v>41</v>
      </c>
      <c r="C15" s="63">
        <v>1.58</v>
      </c>
      <c r="D15" s="63">
        <f t="shared" si="0"/>
        <v>64.78</v>
      </c>
      <c r="E15" s="63"/>
      <c r="F15" s="63"/>
      <c r="G15" s="63"/>
      <c r="H15" s="63"/>
      <c r="I15" s="63"/>
      <c r="J15" s="63">
        <v>41</v>
      </c>
      <c r="K15" s="63"/>
    </row>
    <row r="16" spans="1:11" ht="33.75" x14ac:dyDescent="0.2">
      <c r="A16" s="69" t="s">
        <v>154</v>
      </c>
      <c r="B16" s="63"/>
      <c r="C16" s="63"/>
      <c r="D16" s="63">
        <f t="shared" si="0"/>
        <v>0</v>
      </c>
      <c r="E16" s="63"/>
      <c r="F16" s="63"/>
      <c r="G16" s="63"/>
      <c r="H16" s="63"/>
      <c r="I16" s="63"/>
      <c r="J16" s="63"/>
      <c r="K16" s="63"/>
    </row>
    <row r="17" spans="1:11" ht="22.5" x14ac:dyDescent="0.2">
      <c r="A17" s="69" t="s">
        <v>172</v>
      </c>
      <c r="B17" s="63">
        <f>F17+H17+J17</f>
        <v>284</v>
      </c>
      <c r="C17" s="63">
        <v>3.16</v>
      </c>
      <c r="D17" s="63">
        <f t="shared" si="0"/>
        <v>897.44</v>
      </c>
      <c r="E17" s="63"/>
      <c r="F17" s="63">
        <v>24</v>
      </c>
      <c r="G17" s="63"/>
      <c r="H17" s="63">
        <v>200</v>
      </c>
      <c r="I17" s="63"/>
      <c r="J17" s="63">
        <v>60</v>
      </c>
      <c r="K17" s="63"/>
    </row>
    <row r="18" spans="1:11" ht="22.5" x14ac:dyDescent="0.2">
      <c r="A18" s="69" t="s">
        <v>189</v>
      </c>
      <c r="B18" s="63">
        <f>F18+G18+H18+I18+J18+K18</f>
        <v>239</v>
      </c>
      <c r="C18" s="63">
        <v>1.45</v>
      </c>
      <c r="D18" s="63">
        <f t="shared" si="0"/>
        <v>346.55</v>
      </c>
      <c r="E18" s="63"/>
      <c r="F18" s="63">
        <v>24</v>
      </c>
      <c r="G18" s="63">
        <v>12</v>
      </c>
      <c r="H18" s="63">
        <v>70</v>
      </c>
      <c r="I18" s="63">
        <v>15</v>
      </c>
      <c r="J18" s="63">
        <v>103</v>
      </c>
      <c r="K18" s="63">
        <v>15</v>
      </c>
    </row>
    <row r="19" spans="1:11" ht="22.5" x14ac:dyDescent="0.2">
      <c r="A19" s="69" t="s">
        <v>112</v>
      </c>
      <c r="B19" s="63">
        <f>E19+F19+H19+J19</f>
        <v>101</v>
      </c>
      <c r="C19" s="63">
        <v>0.93500000000000005</v>
      </c>
      <c r="D19" s="63">
        <f t="shared" si="0"/>
        <v>94.435000000000002</v>
      </c>
      <c r="E19" s="63">
        <v>5</v>
      </c>
      <c r="F19" s="63">
        <v>6</v>
      </c>
      <c r="G19" s="63"/>
      <c r="H19" s="63">
        <v>70</v>
      </c>
      <c r="I19" s="63"/>
      <c r="J19" s="63">
        <v>20</v>
      </c>
      <c r="K19" s="63"/>
    </row>
    <row r="20" spans="1:11" ht="22.5" x14ac:dyDescent="0.2">
      <c r="A20" s="69" t="s">
        <v>188</v>
      </c>
      <c r="B20" s="63">
        <f>H20</f>
        <v>70</v>
      </c>
      <c r="C20" s="63">
        <v>10.125</v>
      </c>
      <c r="D20" s="63">
        <f t="shared" si="0"/>
        <v>708.75</v>
      </c>
      <c r="E20" s="63"/>
      <c r="F20" s="63"/>
      <c r="G20" s="63"/>
      <c r="H20" s="63">
        <v>70</v>
      </c>
      <c r="I20" s="63"/>
      <c r="J20" s="63"/>
      <c r="K20" s="63"/>
    </row>
    <row r="21" spans="1:11" x14ac:dyDescent="0.2">
      <c r="A21" s="69" t="s">
        <v>31</v>
      </c>
      <c r="B21" s="63">
        <f>F21+J21+K21</f>
        <v>30</v>
      </c>
      <c r="C21" s="63">
        <v>0.56000000000000005</v>
      </c>
      <c r="D21" s="63">
        <f t="shared" si="0"/>
        <v>16.8</v>
      </c>
      <c r="E21" s="63"/>
      <c r="F21" s="63">
        <v>6</v>
      </c>
      <c r="G21" s="63"/>
      <c r="H21" s="63"/>
      <c r="I21" s="63"/>
      <c r="J21" s="63">
        <v>19</v>
      </c>
      <c r="K21" s="63">
        <v>5</v>
      </c>
    </row>
    <row r="22" spans="1:11" x14ac:dyDescent="0.2">
      <c r="A22" s="69" t="s">
        <v>155</v>
      </c>
      <c r="B22" s="63">
        <f>F22+H22+J22</f>
        <v>92</v>
      </c>
      <c r="C22" s="63">
        <v>0.7</v>
      </c>
      <c r="D22" s="63">
        <f t="shared" si="0"/>
        <v>64.399999999999991</v>
      </c>
      <c r="E22" s="63"/>
      <c r="F22" s="63">
        <v>20</v>
      </c>
      <c r="G22" s="63"/>
      <c r="H22" s="63">
        <v>60</v>
      </c>
      <c r="I22" s="63"/>
      <c r="J22" s="63">
        <v>12</v>
      </c>
      <c r="K22" s="63"/>
    </row>
    <row r="23" spans="1:11" ht="22.5" x14ac:dyDescent="0.2">
      <c r="A23" s="85" t="s">
        <v>163</v>
      </c>
      <c r="B23" s="63">
        <f>F23+I23+J23+K23</f>
        <v>6</v>
      </c>
      <c r="C23" s="63">
        <v>4.08</v>
      </c>
      <c r="D23" s="63">
        <f t="shared" si="0"/>
        <v>24.48</v>
      </c>
      <c r="E23" s="63"/>
      <c r="F23" s="63">
        <v>1</v>
      </c>
      <c r="G23" s="63"/>
      <c r="H23" s="63"/>
      <c r="I23" s="63">
        <v>2</v>
      </c>
      <c r="J23" s="63">
        <v>2</v>
      </c>
      <c r="K23" s="63">
        <v>1</v>
      </c>
    </row>
    <row r="24" spans="1:11" ht="22.5" x14ac:dyDescent="0.2">
      <c r="A24" s="53" t="s">
        <v>122</v>
      </c>
      <c r="B24" s="63">
        <f>F24+H24+I24+K24</f>
        <v>9</v>
      </c>
      <c r="C24" s="63">
        <v>1.9</v>
      </c>
      <c r="D24" s="63">
        <f t="shared" si="0"/>
        <v>17.099999999999998</v>
      </c>
      <c r="E24" s="63"/>
      <c r="F24" s="63">
        <v>1</v>
      </c>
      <c r="G24" s="63"/>
      <c r="H24" s="63">
        <v>5</v>
      </c>
      <c r="I24" s="63">
        <v>2</v>
      </c>
      <c r="J24" s="63"/>
      <c r="K24" s="63">
        <v>1</v>
      </c>
    </row>
    <row r="25" spans="1:11" ht="21.75" x14ac:dyDescent="0.2">
      <c r="A25" s="16" t="s">
        <v>74</v>
      </c>
      <c r="B25" s="63">
        <f>I25+J25</f>
        <v>6</v>
      </c>
      <c r="C25" s="63">
        <v>1.1000000000000001</v>
      </c>
      <c r="D25" s="63">
        <f t="shared" si="0"/>
        <v>6.6000000000000005</v>
      </c>
      <c r="E25" s="63"/>
      <c r="F25" s="63"/>
      <c r="G25" s="63"/>
      <c r="H25" s="63"/>
      <c r="I25" s="63">
        <v>4</v>
      </c>
      <c r="J25" s="63">
        <v>2</v>
      </c>
      <c r="K25" s="63"/>
    </row>
    <row r="26" spans="1:11" ht="21.75" x14ac:dyDescent="0.2">
      <c r="A26" s="12" t="s">
        <v>186</v>
      </c>
      <c r="B26" s="63">
        <f>E26+J26</f>
        <v>6</v>
      </c>
      <c r="C26" s="63">
        <v>1.83</v>
      </c>
      <c r="D26" s="63">
        <f t="shared" si="0"/>
        <v>10.98</v>
      </c>
      <c r="E26" s="63">
        <v>4</v>
      </c>
      <c r="F26" s="63"/>
      <c r="G26" s="63"/>
      <c r="H26" s="63"/>
      <c r="I26" s="63"/>
      <c r="J26" s="63">
        <v>2</v>
      </c>
      <c r="K26" s="63"/>
    </row>
    <row r="27" spans="1:11" ht="32.25" x14ac:dyDescent="0.2">
      <c r="A27" s="12" t="s">
        <v>5</v>
      </c>
      <c r="B27" s="63">
        <f>F27+H27+J27</f>
        <v>24</v>
      </c>
      <c r="C27" s="63">
        <v>1.82</v>
      </c>
      <c r="D27" s="63">
        <f t="shared" si="0"/>
        <v>43.68</v>
      </c>
      <c r="E27" s="63"/>
      <c r="F27" s="63">
        <v>3</v>
      </c>
      <c r="G27" s="63"/>
      <c r="H27" s="63">
        <v>10</v>
      </c>
      <c r="I27" s="63"/>
      <c r="J27" s="63">
        <v>11</v>
      </c>
      <c r="K27" s="63"/>
    </row>
    <row r="28" spans="1:11" ht="22.5" x14ac:dyDescent="0.2">
      <c r="A28" s="16" t="s">
        <v>57</v>
      </c>
      <c r="B28" s="63">
        <f>E28+F28+I28+J28</f>
        <v>25</v>
      </c>
      <c r="C28" s="63">
        <v>1.53</v>
      </c>
      <c r="D28" s="63">
        <f t="shared" si="0"/>
        <v>38.25</v>
      </c>
      <c r="E28" s="63">
        <v>7</v>
      </c>
      <c r="F28" s="63">
        <v>10</v>
      </c>
      <c r="G28" s="63"/>
      <c r="H28" s="63"/>
      <c r="I28" s="63">
        <v>2</v>
      </c>
      <c r="J28" s="63">
        <v>6</v>
      </c>
      <c r="K28" s="63"/>
    </row>
    <row r="29" spans="1:11" ht="22.5" x14ac:dyDescent="0.2">
      <c r="A29" s="16" t="s">
        <v>164</v>
      </c>
      <c r="B29" s="63">
        <f>I29</f>
        <v>4</v>
      </c>
      <c r="C29" s="63">
        <v>0.36</v>
      </c>
      <c r="D29" s="63">
        <f t="shared" si="0"/>
        <v>1.44</v>
      </c>
      <c r="E29" s="63"/>
      <c r="F29" s="63"/>
      <c r="G29" s="63"/>
      <c r="H29" s="63"/>
      <c r="I29" s="63">
        <v>4</v>
      </c>
      <c r="J29" s="63"/>
      <c r="K29" s="63"/>
    </row>
    <row r="30" spans="1:11" x14ac:dyDescent="0.2">
      <c r="A30" s="16" t="s">
        <v>165</v>
      </c>
      <c r="B30" s="63">
        <f>K30</f>
        <v>1</v>
      </c>
      <c r="C30" s="63">
        <v>3</v>
      </c>
      <c r="D30" s="63">
        <f t="shared" si="0"/>
        <v>3</v>
      </c>
      <c r="E30" s="63"/>
      <c r="F30" s="63"/>
      <c r="G30" s="63"/>
      <c r="H30" s="63"/>
      <c r="I30" s="63"/>
      <c r="J30" s="63"/>
      <c r="K30" s="63">
        <v>1</v>
      </c>
    </row>
    <row r="31" spans="1:11" ht="22.5" x14ac:dyDescent="0.2">
      <c r="A31" s="12" t="s">
        <v>9</v>
      </c>
      <c r="B31" s="63">
        <f>E31+G31</f>
        <v>19</v>
      </c>
      <c r="C31" s="63">
        <v>0.22</v>
      </c>
      <c r="D31" s="63">
        <f t="shared" ref="D31:D41" si="1">C31*B31</f>
        <v>4.18</v>
      </c>
      <c r="E31" s="63">
        <v>15</v>
      </c>
      <c r="F31" s="63"/>
      <c r="G31" s="63">
        <v>4</v>
      </c>
      <c r="H31" s="63"/>
      <c r="I31" s="63"/>
      <c r="J31" s="63"/>
      <c r="K31" s="63"/>
    </row>
    <row r="32" spans="1:11" ht="22.5" x14ac:dyDescent="0.2">
      <c r="A32" s="17" t="s">
        <v>190</v>
      </c>
      <c r="B32" s="63">
        <f>G32</f>
        <v>5</v>
      </c>
      <c r="C32" s="63">
        <v>13.8</v>
      </c>
      <c r="D32" s="63">
        <f t="shared" si="1"/>
        <v>69</v>
      </c>
      <c r="E32" s="63"/>
      <c r="F32" s="63"/>
      <c r="G32" s="63">
        <v>5</v>
      </c>
      <c r="H32" s="63"/>
      <c r="I32" s="63"/>
      <c r="J32" s="63"/>
      <c r="K32" s="63"/>
    </row>
    <row r="33" spans="1:11" x14ac:dyDescent="0.2">
      <c r="A33" s="17" t="s">
        <v>109</v>
      </c>
      <c r="B33" s="63">
        <f>E33+F33+G33+H33+I33+J33+K33</f>
        <v>160</v>
      </c>
      <c r="C33" s="63">
        <v>3.6</v>
      </c>
      <c r="D33" s="63">
        <f t="shared" si="1"/>
        <v>576</v>
      </c>
      <c r="E33" s="63">
        <v>30</v>
      </c>
      <c r="F33" s="63">
        <v>10</v>
      </c>
      <c r="G33" s="63">
        <v>10</v>
      </c>
      <c r="H33" s="63">
        <v>50</v>
      </c>
      <c r="I33" s="63">
        <v>20</v>
      </c>
      <c r="J33" s="63">
        <v>30</v>
      </c>
      <c r="K33" s="63">
        <v>10</v>
      </c>
    </row>
    <row r="34" spans="1:11" ht="22.5" x14ac:dyDescent="0.2">
      <c r="A34" s="17" t="s">
        <v>59</v>
      </c>
      <c r="B34" s="63"/>
      <c r="C34" s="63"/>
      <c r="D34" s="63">
        <f t="shared" si="1"/>
        <v>0</v>
      </c>
      <c r="E34" s="63"/>
      <c r="F34" s="63"/>
      <c r="G34" s="63"/>
      <c r="H34" s="63"/>
      <c r="I34" s="63"/>
      <c r="J34" s="63"/>
      <c r="K34" s="63"/>
    </row>
    <row r="35" spans="1:11" ht="22.5" x14ac:dyDescent="0.2">
      <c r="A35" s="17" t="s">
        <v>123</v>
      </c>
      <c r="B35" s="63">
        <f>E35+H35+J35</f>
        <v>130</v>
      </c>
      <c r="C35" s="63">
        <v>10.536</v>
      </c>
      <c r="D35" s="63">
        <f t="shared" si="1"/>
        <v>1369.6799999999998</v>
      </c>
      <c r="E35" s="63">
        <v>10</v>
      </c>
      <c r="F35" s="63"/>
      <c r="G35" s="63"/>
      <c r="H35" s="63">
        <v>60</v>
      </c>
      <c r="I35" s="63"/>
      <c r="J35" s="63">
        <v>60</v>
      </c>
      <c r="K35" s="63"/>
    </row>
    <row r="36" spans="1:11" ht="22.5" x14ac:dyDescent="0.2">
      <c r="A36" s="17" t="s">
        <v>161</v>
      </c>
      <c r="B36" s="63">
        <f>F36+H36</f>
        <v>14</v>
      </c>
      <c r="C36" s="63">
        <v>13.6</v>
      </c>
      <c r="D36" s="63">
        <f t="shared" si="1"/>
        <v>190.4</v>
      </c>
      <c r="E36" s="63"/>
      <c r="F36" s="63">
        <v>4</v>
      </c>
      <c r="G36" s="63"/>
      <c r="H36" s="63">
        <v>10</v>
      </c>
      <c r="I36" s="63"/>
      <c r="J36" s="63"/>
      <c r="K36" s="63"/>
    </row>
    <row r="37" spans="1:11" ht="22.5" x14ac:dyDescent="0.2">
      <c r="A37" s="17" t="s">
        <v>169</v>
      </c>
      <c r="B37" s="63">
        <f>F37</f>
        <v>5</v>
      </c>
      <c r="C37" s="63">
        <v>1.04</v>
      </c>
      <c r="D37" s="63">
        <f t="shared" si="1"/>
        <v>5.2</v>
      </c>
      <c r="E37" s="63"/>
      <c r="F37" s="63">
        <v>5</v>
      </c>
      <c r="G37" s="63"/>
      <c r="H37" s="63"/>
      <c r="I37" s="63"/>
      <c r="J37" s="63"/>
      <c r="K37" s="63"/>
    </row>
    <row r="38" spans="1:11" ht="45" x14ac:dyDescent="0.2">
      <c r="A38" s="17" t="s">
        <v>185</v>
      </c>
      <c r="B38" s="63">
        <f>H38+K38</f>
        <v>2</v>
      </c>
      <c r="C38" s="63">
        <v>105</v>
      </c>
      <c r="D38" s="63">
        <f t="shared" si="1"/>
        <v>210</v>
      </c>
      <c r="E38" s="63"/>
      <c r="F38" s="63"/>
      <c r="G38" s="63"/>
      <c r="H38" s="63">
        <v>1</v>
      </c>
      <c r="I38" s="63"/>
      <c r="J38" s="63"/>
      <c r="K38" s="63">
        <v>1</v>
      </c>
    </row>
    <row r="39" spans="1:11" ht="22.5" x14ac:dyDescent="0.2">
      <c r="A39" s="17" t="s">
        <v>64</v>
      </c>
      <c r="B39" s="63"/>
      <c r="C39" s="63"/>
      <c r="D39" s="63">
        <f t="shared" si="1"/>
        <v>0</v>
      </c>
      <c r="E39" s="63"/>
      <c r="F39" s="63"/>
      <c r="G39" s="63"/>
      <c r="H39" s="63"/>
      <c r="I39" s="63"/>
      <c r="J39" s="63"/>
      <c r="K39" s="63"/>
    </row>
    <row r="40" spans="1:11" ht="33.75" x14ac:dyDescent="0.2">
      <c r="A40" s="17" t="s">
        <v>171</v>
      </c>
      <c r="B40" s="63">
        <f>H40</f>
        <v>1</v>
      </c>
      <c r="C40" s="63">
        <v>75.5</v>
      </c>
      <c r="D40" s="63">
        <f t="shared" si="1"/>
        <v>75.5</v>
      </c>
      <c r="E40" s="63"/>
      <c r="F40" s="63"/>
      <c r="G40" s="63"/>
      <c r="H40" s="63">
        <v>1</v>
      </c>
      <c r="I40" s="63"/>
      <c r="J40" s="63"/>
      <c r="K40" s="63"/>
    </row>
    <row r="41" spans="1:11" ht="33.75" x14ac:dyDescent="0.2">
      <c r="A41" s="17" t="s">
        <v>170</v>
      </c>
      <c r="B41" s="63">
        <f>H41</f>
        <v>1</v>
      </c>
      <c r="C41" s="63">
        <v>99.5</v>
      </c>
      <c r="D41" s="63">
        <f t="shared" si="1"/>
        <v>99.5</v>
      </c>
      <c r="E41" s="63"/>
      <c r="F41" s="63"/>
      <c r="G41" s="63"/>
      <c r="H41" s="63">
        <v>1</v>
      </c>
      <c r="I41" s="63"/>
      <c r="J41" s="63"/>
      <c r="K41" s="63"/>
    </row>
    <row r="42" spans="1:11" x14ac:dyDescent="0.2">
      <c r="A42" s="17" t="s">
        <v>198</v>
      </c>
      <c r="B42" s="63">
        <v>1</v>
      </c>
      <c r="C42" s="63">
        <v>149</v>
      </c>
      <c r="D42" s="63">
        <f>C42*J42</f>
        <v>149</v>
      </c>
      <c r="E42" s="63"/>
      <c r="F42" s="63"/>
      <c r="G42" s="63"/>
      <c r="H42" s="63"/>
      <c r="I42" s="63"/>
      <c r="J42" s="63">
        <v>1</v>
      </c>
      <c r="K42" s="63"/>
    </row>
    <row r="43" spans="1:11" x14ac:dyDescent="0.2">
      <c r="A43" s="26" t="s">
        <v>44</v>
      </c>
      <c r="B43" s="63"/>
      <c r="C43" s="63"/>
      <c r="D43" s="63">
        <f>SUM(D6:D42)</f>
        <v>5791.1049999999987</v>
      </c>
      <c r="E43" s="63"/>
      <c r="F43" s="63"/>
      <c r="G43" s="63"/>
      <c r="H43" s="63"/>
      <c r="I43" s="63"/>
      <c r="J43" s="63"/>
      <c r="K43" s="63"/>
    </row>
  </sheetData>
  <mergeCells count="2">
    <mergeCell ref="A1:H1"/>
    <mergeCell ref="D2:G2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32"/>
  <sheetViews>
    <sheetView workbookViewId="0">
      <selection activeCell="G8" sqref="G8"/>
    </sheetView>
  </sheetViews>
  <sheetFormatPr defaultRowHeight="12.75" x14ac:dyDescent="0.2"/>
  <cols>
    <col min="1" max="1" width="36.28515625" customWidth="1"/>
    <col min="4" max="4" width="9.140625" customWidth="1"/>
  </cols>
  <sheetData>
    <row r="1" spans="1:4" x14ac:dyDescent="0.2">
      <c r="A1" s="119" t="s">
        <v>71</v>
      </c>
      <c r="B1" s="120"/>
    </row>
    <row r="2" spans="1:4" ht="50.25" customHeight="1" thickBot="1" x14ac:dyDescent="0.25">
      <c r="A2" s="123"/>
      <c r="B2" s="124"/>
    </row>
    <row r="3" spans="1:4" x14ac:dyDescent="0.2">
      <c r="A3" s="50"/>
      <c r="B3" s="50"/>
    </row>
    <row r="4" spans="1:4" x14ac:dyDescent="0.2">
      <c r="A4" s="50"/>
      <c r="B4" s="50"/>
    </row>
    <row r="5" spans="1:4" x14ac:dyDescent="0.2">
      <c r="A5" s="59"/>
      <c r="B5" s="60"/>
      <c r="C5" s="130" t="s">
        <v>104</v>
      </c>
      <c r="D5" s="131"/>
    </row>
    <row r="6" spans="1:4" ht="13.5" thickBot="1" x14ac:dyDescent="0.25">
      <c r="A6" s="56" t="s">
        <v>0</v>
      </c>
      <c r="B6" s="61" t="s">
        <v>85</v>
      </c>
      <c r="C6" s="23" t="s">
        <v>83</v>
      </c>
      <c r="D6" s="23" t="s">
        <v>84</v>
      </c>
    </row>
    <row r="7" spans="1:4" x14ac:dyDescent="0.2">
      <c r="A7" s="4" t="s">
        <v>1</v>
      </c>
      <c r="B7" s="47"/>
      <c r="C7" s="62"/>
      <c r="D7" s="62"/>
    </row>
    <row r="8" spans="1:4" x14ac:dyDescent="0.2">
      <c r="A8" s="2" t="s">
        <v>2</v>
      </c>
      <c r="B8" s="12"/>
      <c r="C8" s="26"/>
      <c r="D8" s="28"/>
    </row>
    <row r="9" spans="1:4" x14ac:dyDescent="0.2">
      <c r="A9" s="2" t="s">
        <v>92</v>
      </c>
      <c r="B9" s="12"/>
      <c r="C9" s="26"/>
      <c r="D9" s="28"/>
    </row>
    <row r="10" spans="1:4" x14ac:dyDescent="0.2">
      <c r="A10" s="2" t="s">
        <v>96</v>
      </c>
      <c r="B10" s="12"/>
      <c r="C10" s="26"/>
      <c r="D10" s="28"/>
    </row>
    <row r="11" spans="1:4" ht="22.5" x14ac:dyDescent="0.2">
      <c r="A11" s="2" t="s">
        <v>75</v>
      </c>
      <c r="B11" s="12"/>
      <c r="C11" s="26"/>
      <c r="D11" s="28"/>
    </row>
    <row r="12" spans="1:4" x14ac:dyDescent="0.2">
      <c r="A12" s="2" t="s">
        <v>89</v>
      </c>
      <c r="B12" s="12"/>
      <c r="C12" s="26"/>
      <c r="D12" s="28"/>
    </row>
    <row r="13" spans="1:4" x14ac:dyDescent="0.2">
      <c r="A13" s="2" t="s">
        <v>19</v>
      </c>
      <c r="B13" s="12"/>
      <c r="C13" s="26"/>
      <c r="D13" s="28"/>
    </row>
    <row r="14" spans="1:4" x14ac:dyDescent="0.2">
      <c r="A14" s="2" t="s">
        <v>7</v>
      </c>
      <c r="B14" s="12"/>
      <c r="C14" s="26"/>
      <c r="D14" s="28"/>
    </row>
    <row r="15" spans="1:4" x14ac:dyDescent="0.2">
      <c r="A15" s="54" t="s">
        <v>61</v>
      </c>
      <c r="B15" s="53"/>
      <c r="C15" s="26"/>
      <c r="D15" s="28"/>
    </row>
    <row r="16" spans="1:4" x14ac:dyDescent="0.2">
      <c r="A16" s="42" t="s">
        <v>54</v>
      </c>
      <c r="B16" s="12"/>
      <c r="C16" s="26"/>
      <c r="D16" s="28"/>
    </row>
    <row r="17" spans="1:4" x14ac:dyDescent="0.2">
      <c r="A17" s="42" t="s">
        <v>33</v>
      </c>
      <c r="B17" s="12"/>
      <c r="C17" s="26"/>
      <c r="D17" s="28"/>
    </row>
    <row r="18" spans="1:4" x14ac:dyDescent="0.2">
      <c r="A18" s="43" t="s">
        <v>9</v>
      </c>
      <c r="B18" s="12"/>
      <c r="C18" s="26"/>
      <c r="D18" s="28"/>
    </row>
    <row r="19" spans="1:4" x14ac:dyDescent="0.2">
      <c r="A19" s="42" t="s">
        <v>26</v>
      </c>
      <c r="B19" s="16"/>
      <c r="C19" s="23"/>
      <c r="D19" s="28"/>
    </row>
    <row r="20" spans="1:4" ht="21.75" x14ac:dyDescent="0.2">
      <c r="A20" s="43" t="s">
        <v>36</v>
      </c>
      <c r="B20" s="12"/>
      <c r="C20" s="26"/>
      <c r="D20" s="28"/>
    </row>
    <row r="21" spans="1:4" ht="21.75" x14ac:dyDescent="0.2">
      <c r="A21" s="43" t="s">
        <v>79</v>
      </c>
      <c r="B21" s="12"/>
      <c r="C21" s="26"/>
      <c r="D21" s="28"/>
    </row>
    <row r="22" spans="1:4" ht="21.75" x14ac:dyDescent="0.2">
      <c r="A22" s="43" t="s">
        <v>69</v>
      </c>
      <c r="B22" s="12"/>
      <c r="C22" s="26"/>
      <c r="D22" s="28"/>
    </row>
    <row r="23" spans="1:4" ht="21.75" x14ac:dyDescent="0.2">
      <c r="A23" s="43" t="s">
        <v>55</v>
      </c>
      <c r="B23" s="12"/>
      <c r="C23" s="26"/>
      <c r="D23" s="28"/>
    </row>
    <row r="24" spans="1:4" ht="21.75" x14ac:dyDescent="0.2">
      <c r="A24" s="43" t="s">
        <v>91</v>
      </c>
      <c r="B24" s="12"/>
      <c r="C24" s="26"/>
      <c r="D24" s="28"/>
    </row>
    <row r="25" spans="1:4" ht="21.75" x14ac:dyDescent="0.2">
      <c r="A25" s="43" t="s">
        <v>28</v>
      </c>
      <c r="B25" s="12"/>
      <c r="C25" s="26"/>
      <c r="D25" s="28"/>
    </row>
    <row r="26" spans="1:4" ht="22.5" x14ac:dyDescent="0.2">
      <c r="A26" s="43" t="s">
        <v>58</v>
      </c>
      <c r="B26" s="12"/>
      <c r="C26" s="26"/>
      <c r="D26" s="28"/>
    </row>
    <row r="27" spans="1:4" ht="22.5" x14ac:dyDescent="0.2">
      <c r="A27" s="43" t="s">
        <v>29</v>
      </c>
      <c r="B27" s="12"/>
      <c r="C27" s="26"/>
      <c r="D27" s="28"/>
    </row>
    <row r="28" spans="1:4" ht="22.5" x14ac:dyDescent="0.2">
      <c r="A28" s="43" t="s">
        <v>37</v>
      </c>
      <c r="B28" s="12"/>
      <c r="C28" s="26"/>
      <c r="D28" s="28"/>
    </row>
    <row r="29" spans="1:4" ht="22.5" x14ac:dyDescent="0.2">
      <c r="A29" s="43" t="s">
        <v>38</v>
      </c>
      <c r="B29" s="12"/>
      <c r="C29" s="26"/>
      <c r="D29" s="28"/>
    </row>
    <row r="30" spans="1:4" x14ac:dyDescent="0.2">
      <c r="A30" s="32" t="s">
        <v>98</v>
      </c>
      <c r="B30" s="17"/>
      <c r="C30" s="26"/>
      <c r="D30" s="28"/>
    </row>
    <row r="31" spans="1:4" ht="22.5" x14ac:dyDescent="0.2">
      <c r="A31" s="32" t="s">
        <v>42</v>
      </c>
      <c r="B31" s="17"/>
      <c r="C31" s="26"/>
      <c r="D31" s="28"/>
    </row>
    <row r="32" spans="1:4" x14ac:dyDescent="0.2">
      <c r="A32" s="27" t="s">
        <v>44</v>
      </c>
      <c r="B32" s="26"/>
      <c r="C32" s="26"/>
      <c r="D32" s="28">
        <f>B32*C32+SUM(D8:D31)</f>
        <v>0</v>
      </c>
    </row>
  </sheetData>
  <mergeCells count="2">
    <mergeCell ref="A1:B2"/>
    <mergeCell ref="C5:D5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84"/>
  <sheetViews>
    <sheetView workbookViewId="0">
      <selection sqref="A1:K79"/>
    </sheetView>
  </sheetViews>
  <sheetFormatPr defaultRowHeight="12.75" x14ac:dyDescent="0.2"/>
  <cols>
    <col min="1" max="1" width="53.28515625" customWidth="1"/>
    <col min="2" max="2" width="8.5703125" customWidth="1"/>
    <col min="3" max="3" width="7.5703125" customWidth="1"/>
    <col min="4" max="4" width="6.42578125" customWidth="1"/>
    <col min="5" max="5" width="6.140625" customWidth="1"/>
    <col min="6" max="6" width="6" customWidth="1"/>
    <col min="7" max="7" width="7.7109375" customWidth="1"/>
    <col min="8" max="8" width="6.140625" customWidth="1"/>
    <col min="9" max="10" width="7" customWidth="1"/>
    <col min="11" max="11" width="8" customWidth="1"/>
    <col min="13" max="15" width="9.7109375" customWidth="1"/>
    <col min="17" max="19" width="10.5703125" customWidth="1"/>
  </cols>
  <sheetData>
    <row r="1" spans="1:23" ht="51" x14ac:dyDescent="0.2">
      <c r="A1" s="71" t="s">
        <v>124</v>
      </c>
    </row>
    <row r="2" spans="1:23" x14ac:dyDescent="0.2">
      <c r="A2" s="70" t="s">
        <v>114</v>
      </c>
    </row>
    <row r="3" spans="1:23" ht="13.5" thickBot="1" x14ac:dyDescent="0.25"/>
    <row r="4" spans="1:23" ht="39" thickBot="1" x14ac:dyDescent="0.25">
      <c r="A4" s="66" t="s">
        <v>0</v>
      </c>
      <c r="B4" s="86" t="s">
        <v>174</v>
      </c>
      <c r="C4" s="86" t="s">
        <v>175</v>
      </c>
      <c r="D4" s="86" t="s">
        <v>176</v>
      </c>
      <c r="E4" s="86" t="s">
        <v>177</v>
      </c>
      <c r="F4" s="86" t="s">
        <v>178</v>
      </c>
      <c r="G4" s="88" t="s">
        <v>202</v>
      </c>
      <c r="H4" s="86" t="s">
        <v>203</v>
      </c>
      <c r="I4" s="86" t="s">
        <v>204</v>
      </c>
      <c r="J4" s="86" t="s">
        <v>180</v>
      </c>
      <c r="K4" s="86" t="s">
        <v>214</v>
      </c>
      <c r="L4" s="111" t="s">
        <v>192</v>
      </c>
      <c r="M4" s="86" t="s">
        <v>265</v>
      </c>
      <c r="N4" s="105" t="s">
        <v>263</v>
      </c>
      <c r="O4" s="105" t="s">
        <v>44</v>
      </c>
      <c r="P4" s="106" t="s">
        <v>193</v>
      </c>
      <c r="Q4" s="86" t="s">
        <v>264</v>
      </c>
      <c r="R4" s="105" t="s">
        <v>263</v>
      </c>
      <c r="S4" s="105" t="s">
        <v>44</v>
      </c>
      <c r="T4" s="107" t="s">
        <v>259</v>
      </c>
      <c r="U4" s="86" t="s">
        <v>264</v>
      </c>
      <c r="V4" s="105" t="s">
        <v>263</v>
      </c>
      <c r="W4" s="105" t="s">
        <v>44</v>
      </c>
    </row>
    <row r="5" spans="1:23" x14ac:dyDescent="0.2">
      <c r="A5" s="67" t="s">
        <v>1</v>
      </c>
      <c r="B5" s="91"/>
      <c r="C5" s="91"/>
      <c r="D5" s="91"/>
      <c r="E5" s="91"/>
      <c r="F5" s="91"/>
      <c r="G5" s="91"/>
      <c r="H5" s="91"/>
      <c r="I5" s="91"/>
      <c r="J5" s="91"/>
      <c r="L5" s="63" t="s">
        <v>261</v>
      </c>
      <c r="M5" s="104" t="s">
        <v>262</v>
      </c>
      <c r="N5" s="104"/>
      <c r="O5" s="104"/>
      <c r="P5" s="63" t="s">
        <v>261</v>
      </c>
      <c r="Q5" s="104" t="s">
        <v>262</v>
      </c>
      <c r="R5" s="104"/>
      <c r="S5" s="104"/>
      <c r="T5" s="63" t="s">
        <v>261</v>
      </c>
      <c r="U5" s="63"/>
      <c r="V5" s="63"/>
      <c r="W5" s="63"/>
    </row>
    <row r="6" spans="1:23" x14ac:dyDescent="0.2">
      <c r="A6" s="68" t="s">
        <v>60</v>
      </c>
      <c r="B6" s="63">
        <v>9</v>
      </c>
      <c r="C6" s="63">
        <v>15</v>
      </c>
      <c r="D6" s="63"/>
      <c r="E6" s="63"/>
      <c r="F6" s="63"/>
      <c r="G6" s="63"/>
      <c r="H6" s="63">
        <v>6</v>
      </c>
      <c r="I6" s="63"/>
      <c r="J6" s="63"/>
      <c r="K6" s="63">
        <f t="shared" ref="K6:K37" si="0">B6+C6+D6+E6+F6+G6+H6+I6+J6</f>
        <v>30</v>
      </c>
      <c r="L6" s="63">
        <v>0.75700000000000001</v>
      </c>
      <c r="M6" s="63">
        <f t="shared" ref="M6:M37" si="1">L6*K6</f>
        <v>22.71</v>
      </c>
      <c r="N6" s="63">
        <f>M6*22%</f>
        <v>4.9962</v>
      </c>
      <c r="O6" s="87">
        <f>M6+N6</f>
        <v>27.706200000000003</v>
      </c>
      <c r="P6" s="63">
        <v>0.73</v>
      </c>
      <c r="Q6" s="63">
        <f t="shared" ref="Q6:Q37" si="2">P6*K6</f>
        <v>21.9</v>
      </c>
      <c r="R6" s="63">
        <f>Q6*22%</f>
        <v>4.8179999999999996</v>
      </c>
      <c r="S6" s="96">
        <f>Q6+R6</f>
        <v>26.717999999999996</v>
      </c>
      <c r="T6" s="63">
        <v>0.65</v>
      </c>
      <c r="U6" s="63">
        <f t="shared" ref="U6:U37" si="3">T6*K6</f>
        <v>19.5</v>
      </c>
      <c r="V6" s="63">
        <f>U6*22%</f>
        <v>4.29</v>
      </c>
      <c r="W6" s="109">
        <f>U6+V6</f>
        <v>23.79</v>
      </c>
    </row>
    <row r="7" spans="1:23" x14ac:dyDescent="0.2">
      <c r="A7" s="68" t="s">
        <v>235</v>
      </c>
      <c r="B7" s="63"/>
      <c r="C7" s="63"/>
      <c r="D7" s="63"/>
      <c r="E7" s="63"/>
      <c r="F7" s="63"/>
      <c r="G7" s="63"/>
      <c r="H7" s="63">
        <v>6</v>
      </c>
      <c r="I7" s="63"/>
      <c r="J7" s="63"/>
      <c r="K7" s="63">
        <f t="shared" si="0"/>
        <v>6</v>
      </c>
      <c r="L7" s="63">
        <v>2.25</v>
      </c>
      <c r="M7" s="63">
        <f t="shared" si="1"/>
        <v>13.5</v>
      </c>
      <c r="N7" s="63">
        <f t="shared" ref="N7:N55" si="4">M7*22%</f>
        <v>2.97</v>
      </c>
      <c r="O7" s="87">
        <f t="shared" ref="O7:O55" si="5">M7+N7</f>
        <v>16.47</v>
      </c>
      <c r="P7" s="63">
        <v>2.4</v>
      </c>
      <c r="Q7" s="63">
        <f t="shared" si="2"/>
        <v>14.399999999999999</v>
      </c>
      <c r="R7" s="63">
        <f t="shared" ref="R7:R69" si="6">Q7*22%</f>
        <v>3.1679999999999997</v>
      </c>
      <c r="S7" s="96">
        <f t="shared" ref="S7:S69" si="7">Q7+R7</f>
        <v>17.567999999999998</v>
      </c>
      <c r="T7" s="63">
        <v>2.7</v>
      </c>
      <c r="U7" s="63">
        <f t="shared" si="3"/>
        <v>16.200000000000003</v>
      </c>
      <c r="V7" s="63">
        <f t="shared" ref="V7:V69" si="8">U7*22%</f>
        <v>3.5640000000000005</v>
      </c>
      <c r="W7" s="63">
        <f t="shared" ref="W7:W69" si="9">U7+V7</f>
        <v>19.764000000000003</v>
      </c>
    </row>
    <row r="8" spans="1:23" x14ac:dyDescent="0.2">
      <c r="A8" s="69" t="s">
        <v>2</v>
      </c>
      <c r="B8" s="63">
        <v>8</v>
      </c>
      <c r="C8" s="63">
        <v>15</v>
      </c>
      <c r="D8" s="63"/>
      <c r="E8" s="63">
        <v>20</v>
      </c>
      <c r="F8" s="63"/>
      <c r="G8" s="63">
        <v>36</v>
      </c>
      <c r="H8" s="63">
        <v>12</v>
      </c>
      <c r="I8" s="63"/>
      <c r="J8" s="63">
        <v>6</v>
      </c>
      <c r="K8" s="114">
        <f t="shared" si="0"/>
        <v>97</v>
      </c>
      <c r="L8" s="63">
        <v>0.38300000000000001</v>
      </c>
      <c r="M8" s="63">
        <f t="shared" si="1"/>
        <v>37.151000000000003</v>
      </c>
      <c r="N8" s="63">
        <f t="shared" si="4"/>
        <v>8.1732200000000006</v>
      </c>
      <c r="O8" s="112">
        <f t="shared" si="5"/>
        <v>45.324220000000004</v>
      </c>
      <c r="P8" s="63">
        <v>0.52</v>
      </c>
      <c r="Q8" s="63">
        <f t="shared" si="2"/>
        <v>50.440000000000005</v>
      </c>
      <c r="R8" s="63">
        <f t="shared" si="6"/>
        <v>11.096800000000002</v>
      </c>
      <c r="S8" s="63">
        <f t="shared" si="7"/>
        <v>61.536800000000007</v>
      </c>
      <c r="T8" s="63">
        <v>0.56000000000000005</v>
      </c>
      <c r="U8" s="63">
        <f t="shared" si="3"/>
        <v>54.320000000000007</v>
      </c>
      <c r="V8" s="63">
        <f t="shared" si="8"/>
        <v>11.950400000000002</v>
      </c>
      <c r="W8" s="63">
        <f t="shared" si="9"/>
        <v>66.270400000000009</v>
      </c>
    </row>
    <row r="9" spans="1:23" x14ac:dyDescent="0.2">
      <c r="A9" s="69" t="s">
        <v>267</v>
      </c>
      <c r="B9" s="63">
        <v>8</v>
      </c>
      <c r="C9" s="63"/>
      <c r="D9" s="63"/>
      <c r="E9" s="63">
        <v>80</v>
      </c>
      <c r="F9" s="63">
        <v>6</v>
      </c>
      <c r="G9" s="63">
        <v>24</v>
      </c>
      <c r="H9" s="63">
        <v>12</v>
      </c>
      <c r="I9" s="63"/>
      <c r="J9" s="63"/>
      <c r="K9" s="114">
        <f t="shared" si="0"/>
        <v>130</v>
      </c>
      <c r="L9" s="63">
        <v>1.2</v>
      </c>
      <c r="M9" s="63">
        <f t="shared" si="1"/>
        <v>156</v>
      </c>
      <c r="N9" s="63">
        <f t="shared" si="4"/>
        <v>34.32</v>
      </c>
      <c r="O9" s="112">
        <f t="shared" si="5"/>
        <v>190.32</v>
      </c>
      <c r="P9" s="63">
        <v>1.69</v>
      </c>
      <c r="Q9" s="63">
        <f t="shared" si="2"/>
        <v>219.7</v>
      </c>
      <c r="R9" s="63">
        <f t="shared" si="6"/>
        <v>48.333999999999996</v>
      </c>
      <c r="S9" s="63">
        <f t="shared" si="7"/>
        <v>268.03399999999999</v>
      </c>
      <c r="T9" s="63">
        <v>1.76</v>
      </c>
      <c r="U9" s="63">
        <f t="shared" si="3"/>
        <v>228.8</v>
      </c>
      <c r="V9" s="63">
        <f t="shared" si="8"/>
        <v>50.336000000000006</v>
      </c>
      <c r="W9" s="63">
        <f t="shared" si="9"/>
        <v>279.13600000000002</v>
      </c>
    </row>
    <row r="10" spans="1:23" x14ac:dyDescent="0.2">
      <c r="A10" s="69" t="s">
        <v>150</v>
      </c>
      <c r="B10" s="63">
        <v>10</v>
      </c>
      <c r="C10" s="63"/>
      <c r="D10" s="63"/>
      <c r="E10" s="63">
        <v>30</v>
      </c>
      <c r="F10" s="63">
        <v>6</v>
      </c>
      <c r="G10" s="63"/>
      <c r="H10" s="63"/>
      <c r="I10" s="63"/>
      <c r="J10" s="63"/>
      <c r="K10" s="114">
        <f t="shared" si="0"/>
        <v>46</v>
      </c>
      <c r="L10" s="63">
        <v>0.65</v>
      </c>
      <c r="M10" s="63">
        <f t="shared" si="1"/>
        <v>29.900000000000002</v>
      </c>
      <c r="N10" s="63">
        <f t="shared" si="4"/>
        <v>6.5780000000000003</v>
      </c>
      <c r="O10" s="112">
        <f t="shared" si="5"/>
        <v>36.478000000000002</v>
      </c>
      <c r="P10" s="104">
        <v>0.79</v>
      </c>
      <c r="Q10" s="63">
        <f t="shared" si="2"/>
        <v>36.340000000000003</v>
      </c>
      <c r="R10" s="63">
        <f t="shared" si="6"/>
        <v>7.9948000000000006</v>
      </c>
      <c r="S10" s="63">
        <f t="shared" si="7"/>
        <v>44.334800000000001</v>
      </c>
      <c r="T10" s="63">
        <v>0.85</v>
      </c>
      <c r="U10" s="63">
        <f t="shared" si="3"/>
        <v>39.1</v>
      </c>
      <c r="V10" s="63">
        <f t="shared" si="8"/>
        <v>8.6020000000000003</v>
      </c>
      <c r="W10" s="63">
        <f t="shared" si="9"/>
        <v>47.701999999999998</v>
      </c>
    </row>
    <row r="11" spans="1:23" x14ac:dyDescent="0.2">
      <c r="A11" s="69" t="s">
        <v>149</v>
      </c>
      <c r="B11" s="63"/>
      <c r="D11" s="63"/>
      <c r="E11" s="63"/>
      <c r="F11" s="63"/>
      <c r="G11" s="63">
        <v>12</v>
      </c>
      <c r="H11" s="63"/>
      <c r="I11" s="63"/>
      <c r="J11" s="63"/>
      <c r="K11" s="114">
        <f t="shared" si="0"/>
        <v>12</v>
      </c>
      <c r="L11" s="63">
        <v>0.45</v>
      </c>
      <c r="M11" s="63">
        <f t="shared" si="1"/>
        <v>5.4</v>
      </c>
      <c r="N11" s="63">
        <f t="shared" si="4"/>
        <v>1.1880000000000002</v>
      </c>
      <c r="O11" s="112">
        <f t="shared" si="5"/>
        <v>6.588000000000001</v>
      </c>
      <c r="P11" s="63">
        <v>0.8</v>
      </c>
      <c r="Q11" s="63">
        <f t="shared" si="2"/>
        <v>9.6000000000000014</v>
      </c>
      <c r="R11" s="63">
        <f t="shared" si="6"/>
        <v>2.1120000000000005</v>
      </c>
      <c r="S11" s="63">
        <f t="shared" si="7"/>
        <v>11.712000000000002</v>
      </c>
      <c r="T11" s="63">
        <v>1.02</v>
      </c>
      <c r="U11" s="63">
        <f t="shared" si="3"/>
        <v>12.24</v>
      </c>
      <c r="V11" s="63">
        <f t="shared" si="8"/>
        <v>2.6928000000000001</v>
      </c>
      <c r="W11" s="63">
        <f t="shared" si="9"/>
        <v>14.9328</v>
      </c>
    </row>
    <row r="12" spans="1:23" x14ac:dyDescent="0.2">
      <c r="A12" s="69" t="s">
        <v>99</v>
      </c>
      <c r="B12" s="63">
        <v>12</v>
      </c>
      <c r="C12" s="63"/>
      <c r="D12" s="63">
        <v>7</v>
      </c>
      <c r="E12" s="63">
        <v>15</v>
      </c>
      <c r="F12" s="63"/>
      <c r="G12" s="63">
        <v>24</v>
      </c>
      <c r="H12" s="63">
        <v>24</v>
      </c>
      <c r="I12" s="63">
        <v>10</v>
      </c>
      <c r="J12" s="63"/>
      <c r="K12" s="114">
        <f t="shared" si="0"/>
        <v>92</v>
      </c>
      <c r="L12" s="63">
        <v>1.5</v>
      </c>
      <c r="M12" s="63">
        <f t="shared" si="1"/>
        <v>138</v>
      </c>
      <c r="N12" s="63">
        <f t="shared" si="4"/>
        <v>30.36</v>
      </c>
      <c r="O12" s="112">
        <f t="shared" si="5"/>
        <v>168.36</v>
      </c>
      <c r="P12" s="63">
        <v>2</v>
      </c>
      <c r="Q12" s="63">
        <f t="shared" si="2"/>
        <v>184</v>
      </c>
      <c r="R12" s="63">
        <f t="shared" si="6"/>
        <v>40.479999999999997</v>
      </c>
      <c r="S12" s="63">
        <f t="shared" si="7"/>
        <v>224.48</v>
      </c>
      <c r="T12" s="63">
        <v>2.0299999999999998</v>
      </c>
      <c r="U12" s="63">
        <f t="shared" si="3"/>
        <v>186.76</v>
      </c>
      <c r="V12" s="63">
        <f t="shared" si="8"/>
        <v>41.087199999999996</v>
      </c>
      <c r="W12" s="63">
        <f t="shared" si="9"/>
        <v>227.84719999999999</v>
      </c>
    </row>
    <row r="13" spans="1:23" x14ac:dyDescent="0.2">
      <c r="A13" s="69" t="s">
        <v>41</v>
      </c>
      <c r="B13" s="63">
        <v>4</v>
      </c>
      <c r="C13" s="63">
        <v>3</v>
      </c>
      <c r="D13" s="63"/>
      <c r="E13" s="63">
        <v>10</v>
      </c>
      <c r="F13" s="63"/>
      <c r="G13" s="63"/>
      <c r="H13" s="63">
        <v>6</v>
      </c>
      <c r="I13" s="63"/>
      <c r="J13" s="63"/>
      <c r="K13" s="63">
        <f t="shared" si="0"/>
        <v>23</v>
      </c>
      <c r="L13" s="63">
        <v>0</v>
      </c>
      <c r="M13" s="63">
        <f t="shared" si="1"/>
        <v>0</v>
      </c>
      <c r="N13" s="63">
        <f t="shared" si="4"/>
        <v>0</v>
      </c>
      <c r="O13" s="87">
        <f t="shared" si="5"/>
        <v>0</v>
      </c>
      <c r="P13" s="63">
        <v>29.9</v>
      </c>
      <c r="Q13" s="63">
        <f t="shared" si="2"/>
        <v>687.69999999999993</v>
      </c>
      <c r="R13" s="63">
        <f t="shared" si="6"/>
        <v>151.29399999999998</v>
      </c>
      <c r="S13" s="96">
        <f t="shared" si="7"/>
        <v>838.99399999999991</v>
      </c>
      <c r="T13" s="63">
        <v>36.19</v>
      </c>
      <c r="U13" s="63">
        <f t="shared" si="3"/>
        <v>832.36999999999989</v>
      </c>
      <c r="V13" s="63">
        <f t="shared" si="8"/>
        <v>183.12139999999997</v>
      </c>
      <c r="W13" s="63">
        <f t="shared" si="9"/>
        <v>1015.4913999999999</v>
      </c>
    </row>
    <row r="14" spans="1:23" x14ac:dyDescent="0.2">
      <c r="A14" s="69" t="s">
        <v>266</v>
      </c>
      <c r="B14" s="63"/>
      <c r="C14" s="63">
        <v>4</v>
      </c>
      <c r="D14" s="63"/>
      <c r="E14" s="63">
        <v>20</v>
      </c>
      <c r="F14" s="63">
        <v>2</v>
      </c>
      <c r="G14" s="63">
        <v>10</v>
      </c>
      <c r="H14" s="63">
        <v>6</v>
      </c>
      <c r="I14" s="63">
        <v>2</v>
      </c>
      <c r="J14" s="63">
        <v>6</v>
      </c>
      <c r="K14" s="114">
        <f t="shared" si="0"/>
        <v>50</v>
      </c>
      <c r="L14" s="63">
        <v>2.95</v>
      </c>
      <c r="M14" s="63">
        <f t="shared" si="1"/>
        <v>147.5</v>
      </c>
      <c r="N14" s="63">
        <f t="shared" si="4"/>
        <v>32.450000000000003</v>
      </c>
      <c r="O14" s="112">
        <f t="shared" si="5"/>
        <v>179.95</v>
      </c>
      <c r="P14" s="63">
        <v>3.9</v>
      </c>
      <c r="Q14" s="63">
        <f t="shared" si="2"/>
        <v>195</v>
      </c>
      <c r="R14" s="63">
        <f t="shared" si="6"/>
        <v>42.9</v>
      </c>
      <c r="S14" s="63">
        <f t="shared" si="7"/>
        <v>237.9</v>
      </c>
      <c r="T14" s="63">
        <v>5.2</v>
      </c>
      <c r="U14" s="63">
        <f t="shared" si="3"/>
        <v>260</v>
      </c>
      <c r="V14" s="63">
        <f t="shared" si="8"/>
        <v>57.2</v>
      </c>
      <c r="W14" s="63">
        <f t="shared" si="9"/>
        <v>317.2</v>
      </c>
    </row>
    <row r="15" spans="1:23" x14ac:dyDescent="0.2">
      <c r="A15" s="69" t="s">
        <v>254</v>
      </c>
      <c r="B15" s="63"/>
      <c r="C15" s="63"/>
      <c r="D15" s="63"/>
      <c r="E15" s="63">
        <v>5</v>
      </c>
      <c r="F15" s="63"/>
      <c r="G15" s="63"/>
      <c r="H15" s="63"/>
      <c r="I15" s="63"/>
      <c r="J15" s="63"/>
      <c r="K15" s="63">
        <f t="shared" si="0"/>
        <v>5</v>
      </c>
      <c r="L15" s="63">
        <v>0</v>
      </c>
      <c r="M15" s="63">
        <f t="shared" si="1"/>
        <v>0</v>
      </c>
      <c r="N15" s="63">
        <f t="shared" si="4"/>
        <v>0</v>
      </c>
      <c r="O15" s="87">
        <f t="shared" si="5"/>
        <v>0</v>
      </c>
      <c r="P15" s="63">
        <v>24.9</v>
      </c>
      <c r="Q15" s="63">
        <f t="shared" si="2"/>
        <v>124.5</v>
      </c>
      <c r="R15" s="63">
        <f t="shared" si="6"/>
        <v>27.39</v>
      </c>
      <c r="S15" s="96">
        <f t="shared" si="7"/>
        <v>151.88999999999999</v>
      </c>
      <c r="T15" s="63">
        <v>31.26</v>
      </c>
      <c r="U15" s="63">
        <f t="shared" si="3"/>
        <v>156.30000000000001</v>
      </c>
      <c r="V15" s="63">
        <f t="shared" si="8"/>
        <v>34.386000000000003</v>
      </c>
      <c r="W15" s="63">
        <f t="shared" si="9"/>
        <v>190.68600000000001</v>
      </c>
    </row>
    <row r="16" spans="1:23" ht="14.25" customHeight="1" x14ac:dyDescent="0.2">
      <c r="A16" s="69" t="s">
        <v>206</v>
      </c>
      <c r="B16" s="63">
        <v>10</v>
      </c>
      <c r="C16" s="63"/>
      <c r="D16" s="63"/>
      <c r="E16" s="63"/>
      <c r="F16" s="63"/>
      <c r="G16" s="63"/>
      <c r="H16" s="63"/>
      <c r="I16" s="63"/>
      <c r="J16" s="63"/>
      <c r="K16" s="114">
        <f t="shared" si="0"/>
        <v>10</v>
      </c>
      <c r="L16" s="63">
        <v>5.9</v>
      </c>
      <c r="M16" s="63">
        <f t="shared" si="1"/>
        <v>59</v>
      </c>
      <c r="N16" s="63">
        <f t="shared" si="4"/>
        <v>12.98</v>
      </c>
      <c r="O16" s="112">
        <f t="shared" si="5"/>
        <v>71.98</v>
      </c>
      <c r="P16" s="63">
        <v>9.4</v>
      </c>
      <c r="Q16" s="63">
        <f t="shared" si="2"/>
        <v>94</v>
      </c>
      <c r="R16" s="63">
        <f t="shared" si="6"/>
        <v>20.68</v>
      </c>
      <c r="S16" s="63">
        <f t="shared" si="7"/>
        <v>114.68</v>
      </c>
      <c r="T16" s="63">
        <v>14.4</v>
      </c>
      <c r="U16" s="63">
        <f t="shared" si="3"/>
        <v>144</v>
      </c>
      <c r="V16" s="63">
        <f t="shared" si="8"/>
        <v>31.68</v>
      </c>
      <c r="W16" s="63">
        <f t="shared" si="9"/>
        <v>175.68</v>
      </c>
    </row>
    <row r="17" spans="1:23" ht="14.25" customHeight="1" x14ac:dyDescent="0.2">
      <c r="A17" s="69" t="s">
        <v>268</v>
      </c>
      <c r="B17" s="63">
        <v>5</v>
      </c>
      <c r="C17" s="63"/>
      <c r="D17" s="63"/>
      <c r="E17" s="63"/>
      <c r="F17" s="63"/>
      <c r="G17" s="63"/>
      <c r="H17" s="63"/>
      <c r="I17" s="63"/>
      <c r="J17" s="63"/>
      <c r="K17" s="63">
        <f t="shared" si="0"/>
        <v>5</v>
      </c>
      <c r="L17" s="63">
        <v>0</v>
      </c>
      <c r="M17" s="63">
        <f t="shared" si="1"/>
        <v>0</v>
      </c>
      <c r="N17" s="63">
        <f t="shared" si="4"/>
        <v>0</v>
      </c>
      <c r="O17" s="87">
        <f t="shared" si="5"/>
        <v>0</v>
      </c>
      <c r="P17" s="63">
        <v>4.9000000000000004</v>
      </c>
      <c r="Q17" s="63">
        <f t="shared" si="2"/>
        <v>24.5</v>
      </c>
      <c r="R17" s="63">
        <f t="shared" si="6"/>
        <v>5.39</v>
      </c>
      <c r="S17" s="96">
        <f t="shared" si="7"/>
        <v>29.89</v>
      </c>
      <c r="T17" s="63">
        <v>11.6</v>
      </c>
      <c r="U17" s="63">
        <f t="shared" si="3"/>
        <v>58</v>
      </c>
      <c r="V17" s="63">
        <f t="shared" si="8"/>
        <v>12.76</v>
      </c>
      <c r="W17" s="63">
        <f t="shared" si="9"/>
        <v>70.760000000000005</v>
      </c>
    </row>
    <row r="18" spans="1:23" x14ac:dyDescent="0.2">
      <c r="A18" s="69" t="s">
        <v>15</v>
      </c>
      <c r="B18" s="63">
        <v>5</v>
      </c>
      <c r="C18" s="63"/>
      <c r="D18" s="63"/>
      <c r="E18" s="63"/>
      <c r="F18" s="63">
        <v>6</v>
      </c>
      <c r="G18" s="63">
        <v>48</v>
      </c>
      <c r="H18" s="63">
        <v>24</v>
      </c>
      <c r="I18" s="63"/>
      <c r="J18" s="63"/>
      <c r="K18" s="114">
        <f t="shared" si="0"/>
        <v>83</v>
      </c>
      <c r="L18" s="63">
        <v>1.99</v>
      </c>
      <c r="M18" s="63">
        <f t="shared" si="1"/>
        <v>165.17</v>
      </c>
      <c r="N18" s="63">
        <f t="shared" si="4"/>
        <v>36.337399999999995</v>
      </c>
      <c r="O18" s="112">
        <f t="shared" si="5"/>
        <v>201.50739999999999</v>
      </c>
      <c r="P18" s="63"/>
      <c r="Q18" s="63">
        <f t="shared" si="2"/>
        <v>0</v>
      </c>
      <c r="R18" s="63">
        <f t="shared" si="6"/>
        <v>0</v>
      </c>
      <c r="S18" s="63">
        <f t="shared" si="7"/>
        <v>0</v>
      </c>
      <c r="T18" s="63"/>
      <c r="U18" s="63">
        <f t="shared" si="3"/>
        <v>0</v>
      </c>
      <c r="V18" s="63">
        <f t="shared" si="8"/>
        <v>0</v>
      </c>
      <c r="W18" s="63">
        <f t="shared" si="9"/>
        <v>0</v>
      </c>
    </row>
    <row r="19" spans="1:23" x14ac:dyDescent="0.2">
      <c r="A19" s="69" t="s">
        <v>269</v>
      </c>
      <c r="B19" s="63"/>
      <c r="C19" s="63"/>
      <c r="D19" s="63"/>
      <c r="E19" s="63">
        <v>50</v>
      </c>
      <c r="F19" s="63"/>
      <c r="G19" s="63"/>
      <c r="H19" s="63"/>
      <c r="I19" s="63"/>
      <c r="J19" s="63"/>
      <c r="K19" s="63">
        <f t="shared" si="0"/>
        <v>50</v>
      </c>
      <c r="L19" s="63">
        <v>0</v>
      </c>
      <c r="M19" s="63">
        <f t="shared" si="1"/>
        <v>0</v>
      </c>
      <c r="N19" s="63">
        <f t="shared" si="4"/>
        <v>0</v>
      </c>
      <c r="O19" s="87">
        <f t="shared" si="5"/>
        <v>0</v>
      </c>
      <c r="P19" s="63">
        <v>2.2999999999999998</v>
      </c>
      <c r="Q19" s="63">
        <f t="shared" si="2"/>
        <v>114.99999999999999</v>
      </c>
      <c r="R19" s="63">
        <f t="shared" si="6"/>
        <v>25.299999999999997</v>
      </c>
      <c r="S19" s="96">
        <f t="shared" si="7"/>
        <v>140.29999999999998</v>
      </c>
      <c r="T19" s="63">
        <v>3.12</v>
      </c>
      <c r="U19" s="63">
        <f t="shared" si="3"/>
        <v>156</v>
      </c>
      <c r="V19" s="63">
        <f t="shared" si="8"/>
        <v>34.32</v>
      </c>
      <c r="W19" s="63">
        <f t="shared" si="9"/>
        <v>190.32</v>
      </c>
    </row>
    <row r="20" spans="1:23" x14ac:dyDescent="0.2">
      <c r="A20" s="69" t="s">
        <v>270</v>
      </c>
      <c r="B20" s="63"/>
      <c r="C20" s="63">
        <v>30</v>
      </c>
      <c r="D20" s="63"/>
      <c r="E20" s="63"/>
      <c r="F20" s="63"/>
      <c r="G20" s="63"/>
      <c r="H20" s="63"/>
      <c r="I20" s="63"/>
      <c r="J20" s="63"/>
      <c r="K20" s="63">
        <f t="shared" si="0"/>
        <v>30</v>
      </c>
      <c r="L20" s="63">
        <v>0</v>
      </c>
      <c r="M20" s="63">
        <f t="shared" si="1"/>
        <v>0</v>
      </c>
      <c r="N20" s="63">
        <f t="shared" si="4"/>
        <v>0</v>
      </c>
      <c r="O20" s="87">
        <f t="shared" si="5"/>
        <v>0</v>
      </c>
      <c r="P20" s="63">
        <v>1.4</v>
      </c>
      <c r="Q20" s="63">
        <f t="shared" si="2"/>
        <v>42</v>
      </c>
      <c r="R20" s="63">
        <f t="shared" si="6"/>
        <v>9.24</v>
      </c>
      <c r="S20" s="96">
        <f t="shared" si="7"/>
        <v>51.24</v>
      </c>
      <c r="T20" s="63">
        <v>2.41</v>
      </c>
      <c r="U20" s="63">
        <f t="shared" si="3"/>
        <v>72.300000000000011</v>
      </c>
      <c r="V20" s="63">
        <f t="shared" si="8"/>
        <v>15.906000000000002</v>
      </c>
      <c r="W20" s="63">
        <f t="shared" si="9"/>
        <v>88.206000000000017</v>
      </c>
    </row>
    <row r="21" spans="1:23" x14ac:dyDescent="0.2">
      <c r="A21" s="69" t="s">
        <v>236</v>
      </c>
      <c r="B21" s="63"/>
      <c r="C21" s="63"/>
      <c r="D21" s="63"/>
      <c r="E21" s="63"/>
      <c r="F21" s="63"/>
      <c r="G21" s="63"/>
      <c r="H21" s="63">
        <v>4</v>
      </c>
      <c r="I21" s="63"/>
      <c r="J21" s="63"/>
      <c r="K21" s="63">
        <f t="shared" si="0"/>
        <v>4</v>
      </c>
      <c r="L21" s="63">
        <v>15</v>
      </c>
      <c r="M21" s="63">
        <f t="shared" si="1"/>
        <v>60</v>
      </c>
      <c r="N21" s="63">
        <f t="shared" si="4"/>
        <v>13.2</v>
      </c>
      <c r="O21" s="87">
        <f t="shared" si="5"/>
        <v>73.2</v>
      </c>
      <c r="P21" s="63">
        <v>8</v>
      </c>
      <c r="Q21" s="63">
        <f t="shared" si="2"/>
        <v>32</v>
      </c>
      <c r="R21" s="63">
        <f t="shared" si="6"/>
        <v>7.04</v>
      </c>
      <c r="S21" s="96">
        <f t="shared" si="7"/>
        <v>39.04</v>
      </c>
      <c r="T21" s="63">
        <v>7.8</v>
      </c>
      <c r="U21" s="63">
        <f t="shared" si="3"/>
        <v>31.2</v>
      </c>
      <c r="V21" s="63">
        <f t="shared" si="8"/>
        <v>6.8639999999999999</v>
      </c>
      <c r="W21" s="63">
        <f t="shared" si="9"/>
        <v>38.064</v>
      </c>
    </row>
    <row r="22" spans="1:23" ht="13.5" customHeight="1" x14ac:dyDescent="0.2">
      <c r="A22" s="69" t="s">
        <v>154</v>
      </c>
      <c r="B22" s="63"/>
      <c r="C22" s="63"/>
      <c r="D22" s="63"/>
      <c r="E22" s="63"/>
      <c r="F22" s="63"/>
      <c r="G22" s="63"/>
      <c r="H22" s="63"/>
      <c r="I22" s="63"/>
      <c r="J22" s="63"/>
      <c r="K22" s="63">
        <f t="shared" si="0"/>
        <v>0</v>
      </c>
      <c r="L22" s="63">
        <v>0</v>
      </c>
      <c r="M22" s="63">
        <f t="shared" si="1"/>
        <v>0</v>
      </c>
      <c r="N22" s="63">
        <f t="shared" si="4"/>
        <v>0</v>
      </c>
      <c r="O22" s="87">
        <f t="shared" si="5"/>
        <v>0</v>
      </c>
      <c r="P22" s="63"/>
      <c r="Q22" s="63">
        <f t="shared" si="2"/>
        <v>0</v>
      </c>
      <c r="R22" s="63">
        <f t="shared" si="6"/>
        <v>0</v>
      </c>
      <c r="S22" s="63">
        <f t="shared" si="7"/>
        <v>0</v>
      </c>
      <c r="T22" s="63"/>
      <c r="U22" s="63">
        <f t="shared" si="3"/>
        <v>0</v>
      </c>
      <c r="V22" s="63">
        <f t="shared" si="8"/>
        <v>0</v>
      </c>
      <c r="W22" s="63">
        <f t="shared" si="9"/>
        <v>0</v>
      </c>
    </row>
    <row r="23" spans="1:23" ht="13.5" customHeight="1" x14ac:dyDescent="0.2">
      <c r="A23" s="69" t="s">
        <v>274</v>
      </c>
      <c r="B23" s="63"/>
      <c r="C23" s="63"/>
      <c r="D23" s="63"/>
      <c r="E23" s="63">
        <v>80</v>
      </c>
      <c r="F23" s="63"/>
      <c r="G23" s="63"/>
      <c r="H23" s="63">
        <v>18</v>
      </c>
      <c r="I23" s="63"/>
      <c r="J23" s="63"/>
      <c r="K23" s="63">
        <f t="shared" si="0"/>
        <v>98</v>
      </c>
      <c r="L23" s="63">
        <v>3.15</v>
      </c>
      <c r="M23" s="63">
        <f t="shared" si="1"/>
        <v>308.7</v>
      </c>
      <c r="N23" s="63">
        <f t="shared" si="4"/>
        <v>67.914000000000001</v>
      </c>
      <c r="O23" s="87">
        <f t="shared" si="5"/>
        <v>376.61399999999998</v>
      </c>
      <c r="P23" s="63">
        <v>2.8</v>
      </c>
      <c r="Q23" s="63">
        <f t="shared" si="2"/>
        <v>274.39999999999998</v>
      </c>
      <c r="R23" s="63">
        <f t="shared" si="6"/>
        <v>60.367999999999995</v>
      </c>
      <c r="S23" s="96">
        <f t="shared" si="7"/>
        <v>334.76799999999997</v>
      </c>
      <c r="T23" s="63">
        <v>2.65</v>
      </c>
      <c r="U23" s="63">
        <f t="shared" si="3"/>
        <v>259.7</v>
      </c>
      <c r="V23" s="63">
        <f t="shared" si="8"/>
        <v>57.134</v>
      </c>
      <c r="W23" s="63">
        <f t="shared" si="9"/>
        <v>316.834</v>
      </c>
    </row>
    <row r="24" spans="1:23" ht="13.5" customHeight="1" x14ac:dyDescent="0.2">
      <c r="A24" s="69" t="s">
        <v>189</v>
      </c>
      <c r="B24" s="63"/>
      <c r="C24" s="63">
        <v>40</v>
      </c>
      <c r="D24" s="63"/>
      <c r="E24" s="63">
        <v>80</v>
      </c>
      <c r="F24" s="63">
        <v>8</v>
      </c>
      <c r="G24" s="63">
        <v>40</v>
      </c>
      <c r="H24" s="63">
        <v>24</v>
      </c>
      <c r="I24" s="63">
        <v>12</v>
      </c>
      <c r="J24" s="63">
        <v>6</v>
      </c>
      <c r="K24" s="114">
        <f t="shared" si="0"/>
        <v>210</v>
      </c>
      <c r="L24" s="63">
        <v>1.9</v>
      </c>
      <c r="M24" s="63">
        <f t="shared" si="1"/>
        <v>399</v>
      </c>
      <c r="N24" s="63">
        <f t="shared" si="4"/>
        <v>87.78</v>
      </c>
      <c r="O24" s="112">
        <f t="shared" si="5"/>
        <v>486.78</v>
      </c>
      <c r="P24" s="63"/>
      <c r="Q24" s="63">
        <f t="shared" si="2"/>
        <v>0</v>
      </c>
      <c r="R24" s="63">
        <f t="shared" si="6"/>
        <v>0</v>
      </c>
      <c r="S24" s="63">
        <f t="shared" si="7"/>
        <v>0</v>
      </c>
      <c r="T24" s="63"/>
      <c r="U24" s="63">
        <f t="shared" si="3"/>
        <v>0</v>
      </c>
      <c r="V24" s="63">
        <f t="shared" si="8"/>
        <v>0</v>
      </c>
      <c r="W24" s="63">
        <f t="shared" si="9"/>
        <v>0</v>
      </c>
    </row>
    <row r="25" spans="1:23" x14ac:dyDescent="0.2">
      <c r="A25" s="69" t="s">
        <v>47</v>
      </c>
      <c r="B25" s="63">
        <v>30</v>
      </c>
      <c r="C25" s="63"/>
      <c r="D25" s="63"/>
      <c r="E25" s="63"/>
      <c r="F25" s="63"/>
      <c r="G25" s="63"/>
      <c r="H25" s="63"/>
      <c r="I25" s="63"/>
      <c r="J25" s="63"/>
      <c r="K25" s="63">
        <f t="shared" si="0"/>
        <v>30</v>
      </c>
      <c r="L25" s="63">
        <v>0</v>
      </c>
      <c r="M25" s="63">
        <f t="shared" si="1"/>
        <v>0</v>
      </c>
      <c r="N25" s="63">
        <f t="shared" si="4"/>
        <v>0</v>
      </c>
      <c r="O25" s="87">
        <f t="shared" si="5"/>
        <v>0</v>
      </c>
      <c r="P25" s="63">
        <v>1.65</v>
      </c>
      <c r="Q25" s="63">
        <f t="shared" si="2"/>
        <v>49.5</v>
      </c>
      <c r="R25" s="63">
        <f t="shared" si="6"/>
        <v>10.89</v>
      </c>
      <c r="S25" s="96">
        <f t="shared" si="7"/>
        <v>60.39</v>
      </c>
      <c r="T25" s="63"/>
      <c r="U25" s="63">
        <f t="shared" si="3"/>
        <v>0</v>
      </c>
      <c r="V25" s="63">
        <f t="shared" si="8"/>
        <v>0</v>
      </c>
      <c r="W25" s="63">
        <f t="shared" si="9"/>
        <v>0</v>
      </c>
    </row>
    <row r="26" spans="1:23" ht="14.25" customHeight="1" x14ac:dyDescent="0.2">
      <c r="A26" s="69" t="s">
        <v>112</v>
      </c>
      <c r="B26" s="63">
        <v>10</v>
      </c>
      <c r="C26" s="63">
        <v>20</v>
      </c>
      <c r="D26" s="63"/>
      <c r="E26" s="63"/>
      <c r="F26" s="63"/>
      <c r="G26" s="63"/>
      <c r="H26" s="63"/>
      <c r="I26" s="63"/>
      <c r="J26" s="63"/>
      <c r="K26" s="63">
        <f t="shared" si="0"/>
        <v>30</v>
      </c>
      <c r="L26" s="63">
        <v>1</v>
      </c>
      <c r="M26" s="63">
        <f t="shared" si="1"/>
        <v>30</v>
      </c>
      <c r="N26" s="63">
        <f t="shared" si="4"/>
        <v>6.6</v>
      </c>
      <c r="O26" s="87">
        <f t="shared" si="5"/>
        <v>36.6</v>
      </c>
      <c r="P26" s="63">
        <v>0.87</v>
      </c>
      <c r="Q26" s="63">
        <f t="shared" si="2"/>
        <v>26.1</v>
      </c>
      <c r="R26" s="63">
        <f t="shared" si="6"/>
        <v>5.742</v>
      </c>
      <c r="S26" s="96">
        <f t="shared" si="7"/>
        <v>31.842000000000002</v>
      </c>
      <c r="T26" s="63">
        <v>1.93</v>
      </c>
      <c r="U26" s="63">
        <f t="shared" si="3"/>
        <v>57.9</v>
      </c>
      <c r="V26" s="63">
        <f t="shared" si="8"/>
        <v>12.738</v>
      </c>
      <c r="W26" s="63">
        <f t="shared" si="9"/>
        <v>70.638000000000005</v>
      </c>
    </row>
    <row r="27" spans="1:23" x14ac:dyDescent="0.2">
      <c r="A27" s="69" t="s">
        <v>213</v>
      </c>
      <c r="B27" s="63"/>
      <c r="C27" s="63"/>
      <c r="D27" s="63"/>
      <c r="E27" s="63">
        <v>50</v>
      </c>
      <c r="F27" s="63"/>
      <c r="G27" s="63"/>
      <c r="H27" s="63"/>
      <c r="I27" s="63"/>
      <c r="J27" s="63"/>
      <c r="K27" s="114">
        <f t="shared" si="0"/>
        <v>50</v>
      </c>
      <c r="L27" s="63">
        <v>10.95</v>
      </c>
      <c r="M27" s="63">
        <f t="shared" si="1"/>
        <v>547.5</v>
      </c>
      <c r="N27" s="63">
        <f t="shared" si="4"/>
        <v>120.45</v>
      </c>
      <c r="O27" s="112">
        <f t="shared" si="5"/>
        <v>667.95</v>
      </c>
      <c r="P27" s="63">
        <v>1.65</v>
      </c>
      <c r="Q27" s="63">
        <f t="shared" si="2"/>
        <v>82.5</v>
      </c>
      <c r="R27" s="63">
        <f t="shared" si="6"/>
        <v>18.149999999999999</v>
      </c>
      <c r="S27" s="63">
        <f t="shared" si="7"/>
        <v>100.65</v>
      </c>
      <c r="T27" s="63">
        <v>12.6</v>
      </c>
      <c r="U27" s="63">
        <f t="shared" si="3"/>
        <v>630</v>
      </c>
      <c r="V27" s="63">
        <f t="shared" si="8"/>
        <v>138.6</v>
      </c>
      <c r="W27" s="63">
        <f t="shared" si="9"/>
        <v>768.6</v>
      </c>
    </row>
    <row r="28" spans="1:23" x14ac:dyDescent="0.2">
      <c r="A28" s="69" t="s">
        <v>275</v>
      </c>
      <c r="B28" s="63"/>
      <c r="C28" s="63"/>
      <c r="D28" s="63"/>
      <c r="E28" s="63"/>
      <c r="F28" s="63"/>
      <c r="G28" s="63"/>
      <c r="H28" s="63"/>
      <c r="I28" s="63"/>
      <c r="J28" s="63"/>
      <c r="K28" s="63">
        <f t="shared" si="0"/>
        <v>0</v>
      </c>
      <c r="L28" s="63">
        <v>0</v>
      </c>
      <c r="M28" s="63">
        <f t="shared" si="1"/>
        <v>0</v>
      </c>
      <c r="N28" s="63">
        <f t="shared" si="4"/>
        <v>0</v>
      </c>
      <c r="O28" s="87">
        <f t="shared" si="5"/>
        <v>0</v>
      </c>
      <c r="P28" s="63"/>
      <c r="Q28" s="63">
        <f t="shared" si="2"/>
        <v>0</v>
      </c>
      <c r="R28" s="63">
        <f t="shared" si="6"/>
        <v>0</v>
      </c>
      <c r="S28" s="63">
        <f t="shared" si="7"/>
        <v>0</v>
      </c>
      <c r="T28" s="63">
        <v>0</v>
      </c>
      <c r="U28" s="63">
        <f t="shared" si="3"/>
        <v>0</v>
      </c>
      <c r="V28" s="63">
        <f t="shared" si="8"/>
        <v>0</v>
      </c>
      <c r="W28" s="63">
        <f t="shared" si="9"/>
        <v>0</v>
      </c>
    </row>
    <row r="29" spans="1:23" x14ac:dyDescent="0.2">
      <c r="A29" s="69" t="s">
        <v>271</v>
      </c>
      <c r="B29" s="63"/>
      <c r="C29" s="63">
        <v>2</v>
      </c>
      <c r="D29" s="63"/>
      <c r="E29" s="63"/>
      <c r="F29" s="63"/>
      <c r="G29" s="63"/>
      <c r="H29" s="63"/>
      <c r="I29" s="63"/>
      <c r="J29" s="63"/>
      <c r="K29" s="63">
        <f t="shared" si="0"/>
        <v>2</v>
      </c>
      <c r="L29" s="63">
        <v>7.1</v>
      </c>
      <c r="M29" s="63">
        <f t="shared" si="1"/>
        <v>14.2</v>
      </c>
      <c r="N29" s="63">
        <f t="shared" si="4"/>
        <v>3.1239999999999997</v>
      </c>
      <c r="O29" s="87">
        <f t="shared" si="5"/>
        <v>17.323999999999998</v>
      </c>
      <c r="P29" s="63">
        <v>4.7</v>
      </c>
      <c r="Q29" s="63">
        <f t="shared" si="2"/>
        <v>9.4</v>
      </c>
      <c r="R29" s="63">
        <f t="shared" si="6"/>
        <v>2.0680000000000001</v>
      </c>
      <c r="S29" s="96">
        <f t="shared" si="7"/>
        <v>11.468</v>
      </c>
      <c r="T29" s="63">
        <v>3.47</v>
      </c>
      <c r="U29" s="63">
        <f t="shared" si="3"/>
        <v>6.94</v>
      </c>
      <c r="V29" s="63">
        <f t="shared" si="8"/>
        <v>1.5268000000000002</v>
      </c>
      <c r="W29" s="63">
        <f t="shared" si="9"/>
        <v>8.466800000000001</v>
      </c>
    </row>
    <row r="30" spans="1:23" x14ac:dyDescent="0.2">
      <c r="A30" s="69" t="s">
        <v>255</v>
      </c>
      <c r="B30" s="63"/>
      <c r="C30" s="63"/>
      <c r="D30" s="63"/>
      <c r="E30" s="63"/>
      <c r="F30" s="63"/>
      <c r="G30" s="63">
        <v>8</v>
      </c>
      <c r="H30" s="63">
        <v>10</v>
      </c>
      <c r="I30" s="63"/>
      <c r="J30" s="63">
        <v>8</v>
      </c>
      <c r="K30" s="114">
        <f t="shared" si="0"/>
        <v>26</v>
      </c>
      <c r="L30" s="63">
        <v>0.5</v>
      </c>
      <c r="M30" s="63">
        <f t="shared" si="1"/>
        <v>13</v>
      </c>
      <c r="N30" s="63">
        <f t="shared" si="4"/>
        <v>2.86</v>
      </c>
      <c r="O30" s="112">
        <f t="shared" si="5"/>
        <v>15.86</v>
      </c>
      <c r="P30" s="63">
        <v>1.3</v>
      </c>
      <c r="Q30" s="63">
        <f t="shared" si="2"/>
        <v>33.800000000000004</v>
      </c>
      <c r="R30" s="63">
        <f t="shared" si="6"/>
        <v>7.4360000000000008</v>
      </c>
      <c r="S30" s="63">
        <f t="shared" si="7"/>
        <v>41.236000000000004</v>
      </c>
      <c r="T30" s="63">
        <v>1.44</v>
      </c>
      <c r="U30" s="63">
        <f t="shared" si="3"/>
        <v>37.44</v>
      </c>
      <c r="V30" s="63">
        <f t="shared" si="8"/>
        <v>8.2367999999999988</v>
      </c>
      <c r="W30" s="63">
        <f t="shared" si="9"/>
        <v>45.6768</v>
      </c>
    </row>
    <row r="31" spans="1:23" x14ac:dyDescent="0.2">
      <c r="A31" s="69" t="s">
        <v>80</v>
      </c>
      <c r="B31" s="63">
        <v>5</v>
      </c>
      <c r="C31" s="63"/>
      <c r="D31" s="63"/>
      <c r="E31" s="63"/>
      <c r="F31" s="63"/>
      <c r="G31" s="63"/>
      <c r="H31" s="63"/>
      <c r="I31" s="63"/>
      <c r="J31" s="63"/>
      <c r="K31" s="114">
        <f t="shared" si="0"/>
        <v>5</v>
      </c>
      <c r="L31" s="63">
        <v>3.34</v>
      </c>
      <c r="M31" s="63">
        <f t="shared" si="1"/>
        <v>16.7</v>
      </c>
      <c r="N31" s="63">
        <f t="shared" si="4"/>
        <v>3.6739999999999999</v>
      </c>
      <c r="O31" s="112">
        <f t="shared" si="5"/>
        <v>20.373999999999999</v>
      </c>
      <c r="P31" s="63"/>
      <c r="Q31" s="63">
        <f t="shared" si="2"/>
        <v>0</v>
      </c>
      <c r="R31" s="63">
        <f t="shared" si="6"/>
        <v>0</v>
      </c>
      <c r="S31" s="63">
        <f t="shared" si="7"/>
        <v>0</v>
      </c>
      <c r="T31" s="63"/>
      <c r="U31" s="63">
        <f t="shared" si="3"/>
        <v>0</v>
      </c>
      <c r="V31" s="63">
        <f t="shared" si="8"/>
        <v>0</v>
      </c>
      <c r="W31" s="63">
        <f t="shared" si="9"/>
        <v>0</v>
      </c>
    </row>
    <row r="32" spans="1:23" x14ac:dyDescent="0.2">
      <c r="A32" s="69" t="s">
        <v>247</v>
      </c>
      <c r="B32" s="63">
        <v>10</v>
      </c>
      <c r="C32" s="63">
        <v>3</v>
      </c>
      <c r="D32" s="63">
        <v>12</v>
      </c>
      <c r="E32" s="63">
        <v>50</v>
      </c>
      <c r="F32" s="63">
        <v>5</v>
      </c>
      <c r="G32" s="63"/>
      <c r="H32" s="63">
        <v>4</v>
      </c>
      <c r="I32" s="63"/>
      <c r="J32" s="63"/>
      <c r="K32" s="63">
        <f t="shared" si="0"/>
        <v>84</v>
      </c>
      <c r="L32" s="63">
        <v>0.7</v>
      </c>
      <c r="M32" s="63">
        <f t="shared" si="1"/>
        <v>58.8</v>
      </c>
      <c r="N32" s="63">
        <f t="shared" si="4"/>
        <v>12.936</v>
      </c>
      <c r="O32" s="87">
        <f t="shared" si="5"/>
        <v>71.73599999999999</v>
      </c>
      <c r="P32" s="63">
        <v>0.55000000000000004</v>
      </c>
      <c r="Q32" s="63">
        <f t="shared" si="2"/>
        <v>46.2</v>
      </c>
      <c r="R32" s="63">
        <f t="shared" si="6"/>
        <v>10.164000000000001</v>
      </c>
      <c r="S32" s="96">
        <f t="shared" si="7"/>
        <v>56.364000000000004</v>
      </c>
      <c r="T32" s="63">
        <v>1.03</v>
      </c>
      <c r="U32" s="63">
        <f t="shared" si="3"/>
        <v>86.52</v>
      </c>
      <c r="V32" s="63">
        <f t="shared" si="8"/>
        <v>19.034399999999998</v>
      </c>
      <c r="W32" s="63">
        <f t="shared" si="9"/>
        <v>105.55439999999999</v>
      </c>
    </row>
    <row r="33" spans="1:23" x14ac:dyDescent="0.2">
      <c r="A33" s="69" t="s">
        <v>45</v>
      </c>
      <c r="B33" s="63"/>
      <c r="C33" s="63"/>
      <c r="D33" s="63"/>
      <c r="E33" s="63"/>
      <c r="F33" s="63"/>
      <c r="G33" s="63"/>
      <c r="H33" s="63"/>
      <c r="I33" s="63">
        <v>3</v>
      </c>
      <c r="J33" s="63"/>
      <c r="K33" s="114">
        <f t="shared" si="0"/>
        <v>3</v>
      </c>
      <c r="L33" s="63">
        <v>1.56</v>
      </c>
      <c r="M33" s="63">
        <f t="shared" si="1"/>
        <v>4.68</v>
      </c>
      <c r="N33" s="63">
        <f t="shared" si="4"/>
        <v>1.0295999999999998</v>
      </c>
      <c r="O33" s="112">
        <f t="shared" si="5"/>
        <v>5.7096</v>
      </c>
      <c r="P33" s="63">
        <v>1.65</v>
      </c>
      <c r="Q33" s="63">
        <f t="shared" si="2"/>
        <v>4.9499999999999993</v>
      </c>
      <c r="R33" s="63">
        <f t="shared" si="6"/>
        <v>1.0889999999999997</v>
      </c>
      <c r="S33" s="63">
        <f t="shared" si="7"/>
        <v>6.0389999999999988</v>
      </c>
      <c r="T33" s="63">
        <v>2.4300000000000002</v>
      </c>
      <c r="U33" s="63">
        <f t="shared" si="3"/>
        <v>7.2900000000000009</v>
      </c>
      <c r="V33" s="63">
        <f t="shared" si="8"/>
        <v>1.6038000000000001</v>
      </c>
      <c r="W33" s="109">
        <f t="shared" si="9"/>
        <v>8.8938000000000006</v>
      </c>
    </row>
    <row r="34" spans="1:23" x14ac:dyDescent="0.2">
      <c r="A34" s="85" t="s">
        <v>248</v>
      </c>
      <c r="B34" s="63">
        <v>10</v>
      </c>
      <c r="C34" s="63"/>
      <c r="D34" s="63"/>
      <c r="E34" s="63"/>
      <c r="F34" s="63"/>
      <c r="G34" s="63"/>
      <c r="H34" s="63"/>
      <c r="I34" s="63"/>
      <c r="J34" s="63"/>
      <c r="K34" s="114">
        <f t="shared" si="0"/>
        <v>10</v>
      </c>
      <c r="L34" s="63">
        <v>0.91</v>
      </c>
      <c r="M34" s="63">
        <f t="shared" si="1"/>
        <v>9.1</v>
      </c>
      <c r="N34" s="63">
        <f t="shared" si="4"/>
        <v>2.0019999999999998</v>
      </c>
      <c r="O34" s="112">
        <f t="shared" si="5"/>
        <v>11.102</v>
      </c>
      <c r="P34" s="63"/>
      <c r="Q34" s="63">
        <f t="shared" si="2"/>
        <v>0</v>
      </c>
      <c r="R34" s="63">
        <f t="shared" si="6"/>
        <v>0</v>
      </c>
      <c r="S34" s="63">
        <f t="shared" si="7"/>
        <v>0</v>
      </c>
      <c r="T34" s="63">
        <v>2.0299999999999998</v>
      </c>
      <c r="U34" s="63">
        <f t="shared" si="3"/>
        <v>20.299999999999997</v>
      </c>
      <c r="V34" s="63">
        <f t="shared" si="8"/>
        <v>4.4659999999999993</v>
      </c>
      <c r="W34" s="63">
        <f t="shared" si="9"/>
        <v>24.765999999999998</v>
      </c>
    </row>
    <row r="35" spans="1:23" x14ac:dyDescent="0.2">
      <c r="A35" s="12" t="s">
        <v>37</v>
      </c>
      <c r="B35" s="63">
        <v>10</v>
      </c>
      <c r="C35" s="63">
        <v>3</v>
      </c>
      <c r="D35" s="63"/>
      <c r="E35" s="63">
        <v>26</v>
      </c>
      <c r="F35" s="63">
        <v>3</v>
      </c>
      <c r="G35" s="63">
        <v>10</v>
      </c>
      <c r="H35" s="63">
        <v>6</v>
      </c>
      <c r="I35" s="63">
        <v>6</v>
      </c>
      <c r="J35" s="63">
        <v>4</v>
      </c>
      <c r="K35" s="63">
        <f t="shared" si="0"/>
        <v>68</v>
      </c>
      <c r="L35" s="63">
        <v>1.8</v>
      </c>
      <c r="M35" s="63">
        <f t="shared" si="1"/>
        <v>122.4</v>
      </c>
      <c r="N35" s="63">
        <f t="shared" si="4"/>
        <v>26.928000000000001</v>
      </c>
      <c r="O35" s="87">
        <f t="shared" si="5"/>
        <v>149.328</v>
      </c>
      <c r="P35" s="63">
        <v>2.5499999999999998</v>
      </c>
      <c r="Q35" s="63">
        <f t="shared" si="2"/>
        <v>173.39999999999998</v>
      </c>
      <c r="R35" s="63">
        <f t="shared" si="6"/>
        <v>38.147999999999996</v>
      </c>
      <c r="S35" s="96">
        <f t="shared" si="7"/>
        <v>211.54799999999997</v>
      </c>
      <c r="T35" s="63">
        <v>3.85</v>
      </c>
      <c r="U35" s="63">
        <f t="shared" si="3"/>
        <v>261.8</v>
      </c>
      <c r="V35" s="63">
        <f t="shared" si="8"/>
        <v>57.596000000000004</v>
      </c>
      <c r="W35" s="63">
        <f t="shared" si="9"/>
        <v>319.39600000000002</v>
      </c>
    </row>
    <row r="36" spans="1:23" x14ac:dyDescent="0.2">
      <c r="A36" s="12" t="s">
        <v>38</v>
      </c>
      <c r="B36" s="63">
        <v>10</v>
      </c>
      <c r="C36" s="63">
        <v>3</v>
      </c>
      <c r="D36" s="63"/>
      <c r="E36" s="63">
        <v>26</v>
      </c>
      <c r="F36" s="63">
        <v>3</v>
      </c>
      <c r="G36" s="63">
        <v>10</v>
      </c>
      <c r="H36" s="63">
        <v>6</v>
      </c>
      <c r="I36" s="63">
        <v>6</v>
      </c>
      <c r="J36" s="63">
        <v>4</v>
      </c>
      <c r="K36" s="63">
        <f t="shared" si="0"/>
        <v>68</v>
      </c>
      <c r="L36" s="63">
        <v>1</v>
      </c>
      <c r="M36" s="63">
        <f t="shared" si="1"/>
        <v>68</v>
      </c>
      <c r="N36" s="63">
        <f t="shared" si="4"/>
        <v>14.96</v>
      </c>
      <c r="O36" s="87">
        <f t="shared" si="5"/>
        <v>82.960000000000008</v>
      </c>
      <c r="P36" s="63">
        <v>1.1499999999999999</v>
      </c>
      <c r="Q36" s="63">
        <f t="shared" si="2"/>
        <v>78.199999999999989</v>
      </c>
      <c r="R36" s="63">
        <f t="shared" si="6"/>
        <v>17.203999999999997</v>
      </c>
      <c r="S36" s="96">
        <f t="shared" si="7"/>
        <v>95.403999999999982</v>
      </c>
      <c r="T36" s="63">
        <v>1.27</v>
      </c>
      <c r="U36" s="63">
        <f t="shared" si="3"/>
        <v>86.36</v>
      </c>
      <c r="V36" s="63">
        <f t="shared" si="8"/>
        <v>18.999199999999998</v>
      </c>
      <c r="W36" s="63">
        <f t="shared" si="9"/>
        <v>105.3592</v>
      </c>
    </row>
    <row r="37" spans="1:23" x14ac:dyDescent="0.2">
      <c r="A37" s="85" t="s">
        <v>163</v>
      </c>
      <c r="B37" s="63"/>
      <c r="C37" s="63"/>
      <c r="D37" s="63">
        <v>1</v>
      </c>
      <c r="E37" s="63"/>
      <c r="F37" s="63"/>
      <c r="G37" s="63"/>
      <c r="H37" s="63">
        <v>1</v>
      </c>
      <c r="I37" s="63"/>
      <c r="J37" s="63"/>
      <c r="K37" s="63">
        <f t="shared" si="0"/>
        <v>2</v>
      </c>
      <c r="L37" s="63">
        <v>4.9000000000000004</v>
      </c>
      <c r="M37" s="63">
        <f t="shared" si="1"/>
        <v>9.8000000000000007</v>
      </c>
      <c r="N37" s="63">
        <f t="shared" si="4"/>
        <v>2.1560000000000001</v>
      </c>
      <c r="O37" s="87">
        <f t="shared" si="5"/>
        <v>11.956000000000001</v>
      </c>
      <c r="P37" s="63">
        <v>3.7</v>
      </c>
      <c r="Q37" s="63">
        <f t="shared" si="2"/>
        <v>7.4</v>
      </c>
      <c r="R37" s="63">
        <f t="shared" si="6"/>
        <v>1.6280000000000001</v>
      </c>
      <c r="S37" s="96">
        <f t="shared" si="7"/>
        <v>9.0280000000000005</v>
      </c>
      <c r="T37" s="63">
        <v>4.46</v>
      </c>
      <c r="U37" s="63">
        <f t="shared" si="3"/>
        <v>8.92</v>
      </c>
      <c r="V37" s="63">
        <f t="shared" si="8"/>
        <v>1.9623999999999999</v>
      </c>
      <c r="W37" s="63">
        <f t="shared" si="9"/>
        <v>10.882400000000001</v>
      </c>
    </row>
    <row r="38" spans="1:23" x14ac:dyDescent="0.2">
      <c r="A38" s="53" t="s">
        <v>122</v>
      </c>
      <c r="B38" s="63"/>
      <c r="C38" s="63"/>
      <c r="D38" s="63">
        <v>1</v>
      </c>
      <c r="E38" s="63">
        <v>10</v>
      </c>
      <c r="F38" s="63"/>
      <c r="G38" s="63"/>
      <c r="H38" s="63">
        <v>1</v>
      </c>
      <c r="I38" s="63"/>
      <c r="J38" s="63"/>
      <c r="K38" s="63">
        <f t="shared" ref="K38:K69" si="10">B38+C38+D38+E38+F38+G38+H38+I38+J38</f>
        <v>12</v>
      </c>
      <c r="L38" s="63">
        <v>3.5</v>
      </c>
      <c r="M38" s="63">
        <f t="shared" ref="M38:M69" si="11">L38*K38</f>
        <v>42</v>
      </c>
      <c r="N38" s="63">
        <f t="shared" si="4"/>
        <v>9.24</v>
      </c>
      <c r="O38" s="87">
        <f t="shared" si="5"/>
        <v>51.24</v>
      </c>
      <c r="P38" s="63">
        <v>3.1</v>
      </c>
      <c r="Q38" s="63">
        <f t="shared" ref="Q38:Q69" si="12">P38*K38</f>
        <v>37.200000000000003</v>
      </c>
      <c r="R38" s="63">
        <f t="shared" si="6"/>
        <v>8.1840000000000011</v>
      </c>
      <c r="S38" s="96">
        <f t="shared" si="7"/>
        <v>45.384</v>
      </c>
      <c r="T38" s="63">
        <v>7.91</v>
      </c>
      <c r="U38" s="63">
        <f t="shared" ref="U38:U67" si="13">T38*K38</f>
        <v>94.92</v>
      </c>
      <c r="V38" s="63">
        <f t="shared" si="8"/>
        <v>20.882400000000001</v>
      </c>
      <c r="W38" s="63">
        <f t="shared" si="9"/>
        <v>115.80240000000001</v>
      </c>
    </row>
    <row r="39" spans="1:23" x14ac:dyDescent="0.2">
      <c r="A39" s="16" t="s">
        <v>74</v>
      </c>
      <c r="B39" s="63"/>
      <c r="C39" s="63">
        <v>2</v>
      </c>
      <c r="D39" s="63"/>
      <c r="E39" s="63"/>
      <c r="F39" s="63"/>
      <c r="G39" s="63"/>
      <c r="H39" s="63"/>
      <c r="I39" s="63"/>
      <c r="J39" s="63"/>
      <c r="K39" s="114">
        <f t="shared" si="10"/>
        <v>2</v>
      </c>
      <c r="L39" s="63">
        <v>1.49</v>
      </c>
      <c r="M39" s="63">
        <f t="shared" si="11"/>
        <v>2.98</v>
      </c>
      <c r="N39" s="63">
        <f t="shared" si="4"/>
        <v>0.65559999999999996</v>
      </c>
      <c r="O39" s="112">
        <f t="shared" si="5"/>
        <v>3.6356000000000002</v>
      </c>
      <c r="P39" s="63">
        <v>1.9</v>
      </c>
      <c r="Q39" s="63">
        <f t="shared" si="12"/>
        <v>3.8</v>
      </c>
      <c r="R39" s="63">
        <f t="shared" si="6"/>
        <v>0.83599999999999997</v>
      </c>
      <c r="S39" s="63">
        <f t="shared" si="7"/>
        <v>4.6360000000000001</v>
      </c>
      <c r="T39" s="63">
        <v>2.0499999999999998</v>
      </c>
      <c r="U39" s="63">
        <f t="shared" si="13"/>
        <v>4.0999999999999996</v>
      </c>
      <c r="V39" s="63">
        <f t="shared" si="8"/>
        <v>0.90199999999999991</v>
      </c>
      <c r="W39" s="63">
        <f t="shared" si="9"/>
        <v>5.0019999999999998</v>
      </c>
    </row>
    <row r="40" spans="1:23" x14ac:dyDescent="0.2">
      <c r="A40" s="12" t="s">
        <v>249</v>
      </c>
      <c r="B40" s="63">
        <v>7</v>
      </c>
      <c r="C40" s="63">
        <v>2</v>
      </c>
      <c r="D40" s="63"/>
      <c r="E40" s="63"/>
      <c r="F40" s="63"/>
      <c r="G40" s="63">
        <v>2</v>
      </c>
      <c r="H40" s="63">
        <v>4</v>
      </c>
      <c r="I40" s="63">
        <v>2</v>
      </c>
      <c r="J40" s="63"/>
      <c r="K40" s="114">
        <f t="shared" si="10"/>
        <v>17</v>
      </c>
      <c r="L40" s="63">
        <v>2.2949999999999999</v>
      </c>
      <c r="M40" s="63">
        <f t="shared" si="11"/>
        <v>39.015000000000001</v>
      </c>
      <c r="N40" s="63">
        <f t="shared" si="4"/>
        <v>8.5832999999999995</v>
      </c>
      <c r="O40" s="112">
        <f t="shared" si="5"/>
        <v>47.598300000000002</v>
      </c>
      <c r="P40" s="63">
        <v>2.6</v>
      </c>
      <c r="Q40" s="63">
        <f t="shared" si="12"/>
        <v>44.2</v>
      </c>
      <c r="R40" s="63">
        <f t="shared" si="6"/>
        <v>9.7240000000000002</v>
      </c>
      <c r="S40" s="63">
        <f t="shared" si="7"/>
        <v>53.924000000000007</v>
      </c>
      <c r="T40" s="63">
        <v>3.64</v>
      </c>
      <c r="U40" s="63">
        <f t="shared" si="13"/>
        <v>61.88</v>
      </c>
      <c r="V40" s="63">
        <f t="shared" si="8"/>
        <v>13.6136</v>
      </c>
      <c r="W40" s="63">
        <f t="shared" si="9"/>
        <v>75.493600000000001</v>
      </c>
    </row>
    <row r="41" spans="1:23" x14ac:dyDescent="0.2">
      <c r="A41" s="12" t="s">
        <v>250</v>
      </c>
      <c r="B41" s="63">
        <v>5</v>
      </c>
      <c r="C41" s="63"/>
      <c r="D41" s="63"/>
      <c r="E41" s="63"/>
      <c r="F41" s="63">
        <v>3</v>
      </c>
      <c r="G41" s="63">
        <v>4</v>
      </c>
      <c r="H41" s="63"/>
      <c r="I41" s="63"/>
      <c r="J41" s="63">
        <v>2</v>
      </c>
      <c r="K41" s="114">
        <f t="shared" si="10"/>
        <v>14</v>
      </c>
      <c r="L41" s="63">
        <v>2.0499999999999998</v>
      </c>
      <c r="M41" s="63">
        <f t="shared" si="11"/>
        <v>28.699999999999996</v>
      </c>
      <c r="N41" s="63">
        <f t="shared" si="4"/>
        <v>6.3139999999999992</v>
      </c>
      <c r="O41" s="112">
        <f t="shared" si="5"/>
        <v>35.013999999999996</v>
      </c>
      <c r="P41" s="63">
        <v>1.05</v>
      </c>
      <c r="Q41" s="63">
        <f t="shared" si="12"/>
        <v>14.700000000000001</v>
      </c>
      <c r="R41" s="63">
        <f t="shared" si="6"/>
        <v>3.2340000000000004</v>
      </c>
      <c r="S41" s="63">
        <f t="shared" si="7"/>
        <v>17.934000000000001</v>
      </c>
      <c r="T41" s="63">
        <v>1.65</v>
      </c>
      <c r="U41" s="63">
        <f t="shared" si="13"/>
        <v>23.099999999999998</v>
      </c>
      <c r="V41" s="63">
        <f t="shared" si="8"/>
        <v>5.0819999999999999</v>
      </c>
      <c r="W41" s="63">
        <f t="shared" si="9"/>
        <v>28.181999999999999</v>
      </c>
    </row>
    <row r="42" spans="1:23" x14ac:dyDescent="0.2">
      <c r="A42" s="12" t="s">
        <v>237</v>
      </c>
      <c r="B42" s="63">
        <v>10</v>
      </c>
      <c r="C42" s="63"/>
      <c r="D42" s="63"/>
      <c r="E42" s="63"/>
      <c r="F42" s="63"/>
      <c r="G42" s="63"/>
      <c r="H42" s="63">
        <v>2</v>
      </c>
      <c r="I42" s="63">
        <v>2</v>
      </c>
      <c r="J42" s="63"/>
      <c r="K42" s="114">
        <f t="shared" si="10"/>
        <v>14</v>
      </c>
      <c r="L42" s="63">
        <v>1</v>
      </c>
      <c r="M42" s="63">
        <f t="shared" si="11"/>
        <v>14</v>
      </c>
      <c r="N42" s="63">
        <f t="shared" si="4"/>
        <v>3.08</v>
      </c>
      <c r="O42" s="112">
        <f t="shared" si="5"/>
        <v>17.079999999999998</v>
      </c>
      <c r="P42" s="63">
        <v>1.1499999999999999</v>
      </c>
      <c r="Q42" s="63">
        <f t="shared" si="12"/>
        <v>16.099999999999998</v>
      </c>
      <c r="R42" s="63">
        <f t="shared" si="6"/>
        <v>3.5419999999999994</v>
      </c>
      <c r="S42" s="63">
        <f t="shared" si="7"/>
        <v>19.641999999999996</v>
      </c>
      <c r="T42" s="63">
        <v>1.27</v>
      </c>
      <c r="U42" s="63">
        <f t="shared" si="13"/>
        <v>17.78</v>
      </c>
      <c r="V42" s="63">
        <f t="shared" si="8"/>
        <v>3.9116000000000004</v>
      </c>
      <c r="W42" s="63">
        <f t="shared" si="9"/>
        <v>21.691600000000001</v>
      </c>
    </row>
    <row r="43" spans="1:23" x14ac:dyDescent="0.2">
      <c r="A43" s="12" t="s">
        <v>252</v>
      </c>
      <c r="B43" s="63"/>
      <c r="C43" s="63"/>
      <c r="D43" s="63">
        <v>1</v>
      </c>
      <c r="E43" s="63"/>
      <c r="F43" s="63"/>
      <c r="G43" s="63"/>
      <c r="H43" s="63"/>
      <c r="I43" s="63"/>
      <c r="J43" s="63"/>
      <c r="K43" s="63">
        <f t="shared" si="10"/>
        <v>1</v>
      </c>
      <c r="L43" s="63">
        <v>7.96</v>
      </c>
      <c r="M43" s="63">
        <f t="shared" si="11"/>
        <v>7.96</v>
      </c>
      <c r="N43" s="63">
        <f t="shared" si="4"/>
        <v>1.7512000000000001</v>
      </c>
      <c r="O43" s="87">
        <f t="shared" si="5"/>
        <v>9.7111999999999998</v>
      </c>
      <c r="P43" s="63">
        <v>4.5999999999999996</v>
      </c>
      <c r="Q43" s="63">
        <f t="shared" si="12"/>
        <v>4.5999999999999996</v>
      </c>
      <c r="R43" s="63">
        <f t="shared" si="6"/>
        <v>1.012</v>
      </c>
      <c r="S43" s="96">
        <f t="shared" si="7"/>
        <v>5.6120000000000001</v>
      </c>
      <c r="T43" s="63">
        <v>6.79</v>
      </c>
      <c r="U43" s="63">
        <f t="shared" si="13"/>
        <v>6.79</v>
      </c>
      <c r="V43" s="63">
        <f t="shared" si="8"/>
        <v>1.4938</v>
      </c>
      <c r="W43" s="63">
        <f t="shared" si="9"/>
        <v>8.2837999999999994</v>
      </c>
    </row>
    <row r="44" spans="1:23" x14ac:dyDescent="0.2">
      <c r="A44" s="12" t="s">
        <v>238</v>
      </c>
      <c r="B44" s="63">
        <v>2</v>
      </c>
      <c r="C44" s="63"/>
      <c r="D44" s="63"/>
      <c r="E44" s="63">
        <v>10</v>
      </c>
      <c r="F44" s="63"/>
      <c r="G44" s="63"/>
      <c r="H44" s="63"/>
      <c r="I44" s="63"/>
      <c r="J44" s="63"/>
      <c r="K44" s="63">
        <f t="shared" si="10"/>
        <v>12</v>
      </c>
      <c r="L44" s="63">
        <v>4</v>
      </c>
      <c r="M44" s="63">
        <f t="shared" si="11"/>
        <v>48</v>
      </c>
      <c r="N44" s="63">
        <f t="shared" si="4"/>
        <v>10.56</v>
      </c>
      <c r="O44" s="87">
        <f t="shared" si="5"/>
        <v>58.56</v>
      </c>
      <c r="P44" s="63">
        <v>3.7</v>
      </c>
      <c r="Q44" s="63">
        <f t="shared" si="12"/>
        <v>44.400000000000006</v>
      </c>
      <c r="R44" s="63">
        <f t="shared" si="6"/>
        <v>9.7680000000000007</v>
      </c>
      <c r="S44" s="96">
        <f t="shared" si="7"/>
        <v>54.168000000000006</v>
      </c>
      <c r="T44" s="63">
        <v>3.74</v>
      </c>
      <c r="U44" s="63">
        <f t="shared" si="13"/>
        <v>44.88</v>
      </c>
      <c r="V44" s="63">
        <f t="shared" si="8"/>
        <v>9.8736000000000015</v>
      </c>
      <c r="W44" s="63">
        <f t="shared" si="9"/>
        <v>54.753600000000006</v>
      </c>
    </row>
    <row r="45" spans="1:23" x14ac:dyDescent="0.2">
      <c r="A45" s="12" t="s">
        <v>21</v>
      </c>
      <c r="B45" s="63"/>
      <c r="C45" s="63"/>
      <c r="D45" s="63"/>
      <c r="E45" s="63">
        <v>10</v>
      </c>
      <c r="F45" s="63"/>
      <c r="G45" s="63"/>
      <c r="H45" s="63"/>
      <c r="I45" s="63"/>
      <c r="J45" s="63"/>
      <c r="K45" s="63">
        <f t="shared" si="10"/>
        <v>10</v>
      </c>
      <c r="L45" s="63">
        <v>5.15</v>
      </c>
      <c r="M45" s="63">
        <f t="shared" si="11"/>
        <v>51.5</v>
      </c>
      <c r="N45" s="63">
        <f t="shared" si="4"/>
        <v>11.33</v>
      </c>
      <c r="O45" s="87">
        <f t="shared" si="5"/>
        <v>62.83</v>
      </c>
      <c r="P45" s="63">
        <v>4.5</v>
      </c>
      <c r="Q45" s="63">
        <f t="shared" si="12"/>
        <v>45</v>
      </c>
      <c r="R45" s="63">
        <f t="shared" si="6"/>
        <v>9.9</v>
      </c>
      <c r="S45" s="96">
        <f t="shared" si="7"/>
        <v>54.9</v>
      </c>
      <c r="T45" s="63">
        <v>4.88</v>
      </c>
      <c r="U45" s="63">
        <f t="shared" si="13"/>
        <v>48.8</v>
      </c>
      <c r="V45" s="63">
        <f t="shared" si="8"/>
        <v>10.735999999999999</v>
      </c>
      <c r="W45" s="63">
        <f t="shared" si="9"/>
        <v>59.535999999999994</v>
      </c>
    </row>
    <row r="46" spans="1:23" x14ac:dyDescent="0.2">
      <c r="A46" s="12" t="s">
        <v>24</v>
      </c>
      <c r="B46" s="63">
        <v>80</v>
      </c>
      <c r="C46" s="63">
        <v>40</v>
      </c>
      <c r="D46" s="63">
        <v>20</v>
      </c>
      <c r="E46" s="63">
        <v>150</v>
      </c>
      <c r="F46" s="63">
        <v>30</v>
      </c>
      <c r="G46" s="63"/>
      <c r="H46" s="63"/>
      <c r="I46" s="63"/>
      <c r="J46" s="63"/>
      <c r="K46" s="63">
        <f t="shared" si="10"/>
        <v>320</v>
      </c>
      <c r="L46" s="63">
        <v>2.2999999999999998</v>
      </c>
      <c r="M46" s="63">
        <f t="shared" si="11"/>
        <v>736</v>
      </c>
      <c r="N46" s="63">
        <f t="shared" si="4"/>
        <v>161.91999999999999</v>
      </c>
      <c r="O46" s="87">
        <f t="shared" si="5"/>
        <v>897.92</v>
      </c>
      <c r="P46" s="63">
        <v>1.6</v>
      </c>
      <c r="Q46" s="63">
        <f t="shared" si="12"/>
        <v>512</v>
      </c>
      <c r="R46" s="63">
        <f t="shared" si="6"/>
        <v>112.64</v>
      </c>
      <c r="S46" s="96">
        <f t="shared" si="7"/>
        <v>624.64</v>
      </c>
      <c r="T46" s="63">
        <v>31.36</v>
      </c>
      <c r="U46" s="63">
        <f t="shared" si="13"/>
        <v>10035.200000000001</v>
      </c>
      <c r="V46" s="63">
        <f t="shared" si="8"/>
        <v>2207.7440000000001</v>
      </c>
      <c r="W46" s="63">
        <f t="shared" si="9"/>
        <v>12242.944000000001</v>
      </c>
    </row>
    <row r="47" spans="1:23" x14ac:dyDescent="0.2">
      <c r="A47" s="16" t="s">
        <v>6</v>
      </c>
      <c r="B47" s="63">
        <v>150</v>
      </c>
      <c r="C47" s="63">
        <v>40</v>
      </c>
      <c r="D47" s="63">
        <v>40</v>
      </c>
      <c r="E47" s="63">
        <v>100</v>
      </c>
      <c r="F47" s="63"/>
      <c r="G47" s="63"/>
      <c r="H47" s="63">
        <v>80</v>
      </c>
      <c r="I47" s="63">
        <v>10</v>
      </c>
      <c r="J47" s="63"/>
      <c r="K47" s="63">
        <f t="shared" si="10"/>
        <v>420</v>
      </c>
      <c r="L47" s="63">
        <v>0.8</v>
      </c>
      <c r="M47" s="63">
        <f t="shared" si="11"/>
        <v>336</v>
      </c>
      <c r="N47" s="63">
        <f t="shared" si="4"/>
        <v>73.92</v>
      </c>
      <c r="O47" s="87">
        <f t="shared" si="5"/>
        <v>409.92</v>
      </c>
      <c r="P47" s="63">
        <v>0.45</v>
      </c>
      <c r="Q47" s="63">
        <f t="shared" si="12"/>
        <v>189</v>
      </c>
      <c r="R47" s="63">
        <f t="shared" si="6"/>
        <v>41.58</v>
      </c>
      <c r="S47" s="96">
        <f t="shared" si="7"/>
        <v>230.57999999999998</v>
      </c>
      <c r="T47" s="63">
        <v>0.71</v>
      </c>
      <c r="U47" s="63">
        <f t="shared" si="13"/>
        <v>298.2</v>
      </c>
      <c r="V47" s="63">
        <f t="shared" si="8"/>
        <v>65.603999999999999</v>
      </c>
      <c r="W47" s="63">
        <f t="shared" si="9"/>
        <v>363.80399999999997</v>
      </c>
    </row>
    <row r="48" spans="1:23" x14ac:dyDescent="0.2">
      <c r="A48" s="16" t="s">
        <v>32</v>
      </c>
      <c r="B48" s="63"/>
      <c r="C48" s="63"/>
      <c r="D48" s="63"/>
      <c r="E48" s="63"/>
      <c r="F48" s="63">
        <v>6</v>
      </c>
      <c r="G48" s="63"/>
      <c r="H48" s="63">
        <v>60</v>
      </c>
      <c r="I48" s="63">
        <v>2</v>
      </c>
      <c r="J48" s="63"/>
      <c r="K48" s="63">
        <f t="shared" si="10"/>
        <v>68</v>
      </c>
      <c r="L48" s="63">
        <v>3.2</v>
      </c>
      <c r="M48" s="63">
        <f t="shared" si="11"/>
        <v>217.60000000000002</v>
      </c>
      <c r="N48" s="63">
        <f t="shared" si="4"/>
        <v>47.872000000000007</v>
      </c>
      <c r="O48" s="87">
        <f t="shared" si="5"/>
        <v>265.47200000000004</v>
      </c>
      <c r="P48" s="63">
        <v>2.65</v>
      </c>
      <c r="Q48" s="63">
        <f t="shared" si="12"/>
        <v>180.2</v>
      </c>
      <c r="R48" s="63">
        <f t="shared" si="6"/>
        <v>39.643999999999998</v>
      </c>
      <c r="S48" s="96">
        <f t="shared" si="7"/>
        <v>219.84399999999999</v>
      </c>
      <c r="T48" s="63">
        <v>3.93</v>
      </c>
      <c r="U48" s="63">
        <f t="shared" si="13"/>
        <v>267.24</v>
      </c>
      <c r="V48" s="63">
        <f t="shared" si="8"/>
        <v>58.7928</v>
      </c>
      <c r="W48" s="63">
        <f t="shared" si="9"/>
        <v>326.03280000000001</v>
      </c>
    </row>
    <row r="49" spans="1:23" x14ac:dyDescent="0.2">
      <c r="A49" s="16" t="s">
        <v>207</v>
      </c>
      <c r="B49" s="63"/>
      <c r="C49" s="63">
        <v>2</v>
      </c>
      <c r="D49" s="63"/>
      <c r="E49" s="63"/>
      <c r="F49" s="63"/>
      <c r="G49" s="63"/>
      <c r="H49" s="63"/>
      <c r="I49" s="63"/>
      <c r="J49" s="63"/>
      <c r="K49" s="63">
        <f t="shared" si="10"/>
        <v>2</v>
      </c>
      <c r="L49" s="63">
        <v>19</v>
      </c>
      <c r="M49" s="63">
        <f t="shared" si="11"/>
        <v>38</v>
      </c>
      <c r="N49" s="63">
        <f t="shared" si="4"/>
        <v>8.36</v>
      </c>
      <c r="O49" s="87">
        <f t="shared" si="5"/>
        <v>46.36</v>
      </c>
      <c r="P49" s="63">
        <v>7.5</v>
      </c>
      <c r="Q49" s="63">
        <f t="shared" si="12"/>
        <v>15</v>
      </c>
      <c r="R49" s="63">
        <f t="shared" si="6"/>
        <v>3.3</v>
      </c>
      <c r="S49" s="96">
        <f t="shared" si="7"/>
        <v>18.3</v>
      </c>
      <c r="T49" s="63">
        <v>20.45</v>
      </c>
      <c r="U49" s="63">
        <f t="shared" si="13"/>
        <v>40.9</v>
      </c>
      <c r="V49" s="63">
        <f t="shared" si="8"/>
        <v>8.9979999999999993</v>
      </c>
      <c r="W49" s="63">
        <f t="shared" si="9"/>
        <v>49.897999999999996</v>
      </c>
    </row>
    <row r="50" spans="1:23" x14ac:dyDescent="0.2">
      <c r="A50" s="16" t="s">
        <v>181</v>
      </c>
      <c r="B50" s="63"/>
      <c r="C50" s="63">
        <v>2</v>
      </c>
      <c r="D50" s="63"/>
      <c r="E50" s="63"/>
      <c r="F50" s="63"/>
      <c r="G50" s="63"/>
      <c r="H50" s="63"/>
      <c r="I50" s="63"/>
      <c r="J50" s="63"/>
      <c r="K50" s="63">
        <f t="shared" si="10"/>
        <v>2</v>
      </c>
      <c r="L50" s="63">
        <v>2.9</v>
      </c>
      <c r="M50" s="63">
        <f t="shared" si="11"/>
        <v>5.8</v>
      </c>
      <c r="N50" s="63">
        <f t="shared" si="4"/>
        <v>1.276</v>
      </c>
      <c r="O50" s="87">
        <f t="shared" si="5"/>
        <v>7.0759999999999996</v>
      </c>
      <c r="P50" s="63">
        <v>2.5</v>
      </c>
      <c r="Q50" s="63">
        <f t="shared" si="12"/>
        <v>5</v>
      </c>
      <c r="R50" s="63">
        <f t="shared" si="6"/>
        <v>1.1000000000000001</v>
      </c>
      <c r="S50" s="96">
        <f t="shared" si="7"/>
        <v>6.1</v>
      </c>
      <c r="T50" s="63">
        <v>4.8600000000000003</v>
      </c>
      <c r="U50" s="63">
        <f t="shared" si="13"/>
        <v>9.7200000000000006</v>
      </c>
      <c r="V50" s="63">
        <f t="shared" si="8"/>
        <v>2.1384000000000003</v>
      </c>
      <c r="W50" s="63">
        <f t="shared" si="9"/>
        <v>11.858400000000001</v>
      </c>
    </row>
    <row r="51" spans="1:23" x14ac:dyDescent="0.2">
      <c r="A51" s="16" t="s">
        <v>166</v>
      </c>
      <c r="B51" s="63">
        <v>4</v>
      </c>
      <c r="C51" s="63"/>
      <c r="D51" s="63"/>
      <c r="E51" s="63"/>
      <c r="F51" s="63"/>
      <c r="G51" s="63"/>
      <c r="H51" s="63"/>
      <c r="I51" s="63"/>
      <c r="J51" s="63"/>
      <c r="K51" s="63">
        <f t="shared" si="10"/>
        <v>4</v>
      </c>
      <c r="L51" s="63">
        <v>1.6</v>
      </c>
      <c r="M51" s="63">
        <f t="shared" si="11"/>
        <v>6.4</v>
      </c>
      <c r="N51" s="63">
        <f t="shared" si="4"/>
        <v>1.4080000000000001</v>
      </c>
      <c r="O51" s="87">
        <f t="shared" si="5"/>
        <v>7.8080000000000007</v>
      </c>
      <c r="P51" s="63">
        <v>1.25</v>
      </c>
      <c r="Q51" s="63">
        <f t="shared" si="12"/>
        <v>5</v>
      </c>
      <c r="R51" s="63">
        <f t="shared" si="6"/>
        <v>1.1000000000000001</v>
      </c>
      <c r="S51" s="96">
        <f t="shared" si="7"/>
        <v>6.1</v>
      </c>
      <c r="T51" s="63">
        <v>1.25</v>
      </c>
      <c r="U51" s="63">
        <f t="shared" si="13"/>
        <v>5</v>
      </c>
      <c r="V51" s="63">
        <f t="shared" si="8"/>
        <v>1.1000000000000001</v>
      </c>
      <c r="W51" s="109">
        <f t="shared" si="9"/>
        <v>6.1</v>
      </c>
    </row>
    <row r="52" spans="1:23" x14ac:dyDescent="0.2">
      <c r="A52" s="16" t="s">
        <v>251</v>
      </c>
      <c r="B52" s="63">
        <v>1</v>
      </c>
      <c r="C52" s="63"/>
      <c r="D52" s="63">
        <v>1</v>
      </c>
      <c r="E52" s="63"/>
      <c r="F52" s="63"/>
      <c r="G52" s="63"/>
      <c r="H52" s="63"/>
      <c r="I52" s="63"/>
      <c r="J52" s="63"/>
      <c r="K52" s="63">
        <f t="shared" si="10"/>
        <v>2</v>
      </c>
      <c r="L52" s="63">
        <v>5.3</v>
      </c>
      <c r="M52" s="63">
        <f t="shared" si="11"/>
        <v>10.6</v>
      </c>
      <c r="N52" s="63">
        <f t="shared" si="4"/>
        <v>2.3319999999999999</v>
      </c>
      <c r="O52" s="87">
        <f t="shared" si="5"/>
        <v>12.931999999999999</v>
      </c>
      <c r="P52" s="63">
        <v>1.7</v>
      </c>
      <c r="Q52" s="63">
        <f t="shared" si="12"/>
        <v>3.4</v>
      </c>
      <c r="R52" s="63">
        <f t="shared" si="6"/>
        <v>0.748</v>
      </c>
      <c r="S52" s="96">
        <f t="shared" si="7"/>
        <v>4.1479999999999997</v>
      </c>
      <c r="T52" s="63">
        <v>1.85</v>
      </c>
      <c r="U52" s="63">
        <f t="shared" si="13"/>
        <v>3.7</v>
      </c>
      <c r="V52" s="63">
        <f t="shared" si="8"/>
        <v>0.81400000000000006</v>
      </c>
      <c r="W52" s="109">
        <f t="shared" si="9"/>
        <v>4.5140000000000002</v>
      </c>
    </row>
    <row r="53" spans="1:23" x14ac:dyDescent="0.2">
      <c r="A53" s="16" t="s">
        <v>239</v>
      </c>
      <c r="B53" s="63">
        <v>4</v>
      </c>
      <c r="C53" s="63"/>
      <c r="D53" s="63"/>
      <c r="E53" s="63">
        <v>10</v>
      </c>
      <c r="F53" s="63"/>
      <c r="G53" s="63"/>
      <c r="H53" s="63"/>
      <c r="I53" s="63"/>
      <c r="J53" s="63"/>
      <c r="K53" s="63">
        <f t="shared" si="10"/>
        <v>14</v>
      </c>
      <c r="L53" s="63">
        <v>3.9</v>
      </c>
      <c r="M53" s="63">
        <f t="shared" si="11"/>
        <v>54.6</v>
      </c>
      <c r="N53" s="63">
        <f t="shared" si="4"/>
        <v>12.012</v>
      </c>
      <c r="O53" s="87">
        <f t="shared" si="5"/>
        <v>66.611999999999995</v>
      </c>
      <c r="P53" s="63">
        <v>1.61</v>
      </c>
      <c r="Q53" s="63">
        <f t="shared" si="12"/>
        <v>22.540000000000003</v>
      </c>
      <c r="R53" s="63">
        <f t="shared" si="6"/>
        <v>4.958800000000001</v>
      </c>
      <c r="S53" s="96">
        <f t="shared" si="7"/>
        <v>27.498800000000003</v>
      </c>
      <c r="T53" s="63">
        <v>3.99</v>
      </c>
      <c r="U53" s="63">
        <f t="shared" si="13"/>
        <v>55.86</v>
      </c>
      <c r="V53" s="63">
        <f t="shared" si="8"/>
        <v>12.289199999999999</v>
      </c>
      <c r="W53" s="63">
        <f t="shared" si="9"/>
        <v>68.149199999999993</v>
      </c>
    </row>
    <row r="54" spans="1:23" x14ac:dyDescent="0.2">
      <c r="A54" s="16" t="s">
        <v>125</v>
      </c>
      <c r="B54" s="63"/>
      <c r="C54" s="63">
        <v>2</v>
      </c>
      <c r="D54" s="63"/>
      <c r="E54" s="63">
        <v>10</v>
      </c>
      <c r="F54" s="63"/>
      <c r="G54" s="63">
        <v>2</v>
      </c>
      <c r="H54" s="63">
        <v>1</v>
      </c>
      <c r="I54" s="63"/>
      <c r="J54" s="63">
        <v>1</v>
      </c>
      <c r="K54" s="63">
        <f t="shared" si="10"/>
        <v>16</v>
      </c>
      <c r="L54" s="63">
        <v>8</v>
      </c>
      <c r="M54" s="63">
        <f t="shared" si="11"/>
        <v>128</v>
      </c>
      <c r="N54" s="63">
        <f t="shared" si="4"/>
        <v>28.16</v>
      </c>
      <c r="O54" s="87">
        <f t="shared" si="5"/>
        <v>156.16</v>
      </c>
      <c r="P54" s="63">
        <v>7.5</v>
      </c>
      <c r="Q54" s="63">
        <f t="shared" si="12"/>
        <v>120</v>
      </c>
      <c r="R54" s="63">
        <f t="shared" si="6"/>
        <v>26.4</v>
      </c>
      <c r="S54" s="96">
        <f t="shared" si="7"/>
        <v>146.4</v>
      </c>
      <c r="T54" s="63">
        <v>7.8</v>
      </c>
      <c r="U54" s="63">
        <f t="shared" si="13"/>
        <v>124.8</v>
      </c>
      <c r="V54" s="63">
        <f t="shared" si="8"/>
        <v>27.456</v>
      </c>
      <c r="W54" s="63">
        <f t="shared" si="9"/>
        <v>152.256</v>
      </c>
    </row>
    <row r="55" spans="1:23" x14ac:dyDescent="0.2">
      <c r="A55" s="16" t="s">
        <v>240</v>
      </c>
      <c r="B55" s="63"/>
      <c r="C55" s="63">
        <v>2</v>
      </c>
      <c r="D55" s="63"/>
      <c r="E55" s="63">
        <v>10</v>
      </c>
      <c r="F55" s="63"/>
      <c r="G55" s="63">
        <v>1</v>
      </c>
      <c r="H55" s="63">
        <v>1</v>
      </c>
      <c r="I55" s="63"/>
      <c r="J55" s="63">
        <v>1</v>
      </c>
      <c r="K55" s="63">
        <f t="shared" si="10"/>
        <v>15</v>
      </c>
      <c r="L55" s="63">
        <v>0.55000000000000004</v>
      </c>
      <c r="M55" s="63">
        <f t="shared" si="11"/>
        <v>8.25</v>
      </c>
      <c r="N55" s="63">
        <f t="shared" si="4"/>
        <v>1.8149999999999999</v>
      </c>
      <c r="O55" s="87">
        <f t="shared" si="5"/>
        <v>10.065</v>
      </c>
      <c r="P55" s="63">
        <v>0.48</v>
      </c>
      <c r="Q55" s="63">
        <f t="shared" si="12"/>
        <v>7.1999999999999993</v>
      </c>
      <c r="R55" s="63">
        <f t="shared" si="6"/>
        <v>1.5839999999999999</v>
      </c>
      <c r="S55" s="96">
        <f t="shared" si="7"/>
        <v>8.7839999999999989</v>
      </c>
      <c r="T55" s="63">
        <v>0.37</v>
      </c>
      <c r="U55" s="63">
        <f t="shared" si="13"/>
        <v>5.55</v>
      </c>
      <c r="V55" s="63">
        <f t="shared" si="8"/>
        <v>1.2209999999999999</v>
      </c>
      <c r="W55" s="63">
        <f t="shared" si="9"/>
        <v>6.7709999999999999</v>
      </c>
    </row>
    <row r="56" spans="1:23" x14ac:dyDescent="0.2">
      <c r="A56" s="12" t="s">
        <v>272</v>
      </c>
      <c r="B56" s="63">
        <v>7</v>
      </c>
      <c r="C56" s="63">
        <v>2</v>
      </c>
      <c r="D56" s="63"/>
      <c r="E56" s="63"/>
      <c r="F56" s="63"/>
      <c r="G56" s="63"/>
      <c r="H56" s="63"/>
      <c r="I56" s="63"/>
      <c r="J56" s="63">
        <v>6</v>
      </c>
      <c r="K56" s="114">
        <f t="shared" si="10"/>
        <v>15</v>
      </c>
      <c r="L56" s="63">
        <v>0.41</v>
      </c>
      <c r="M56" s="63">
        <f t="shared" si="11"/>
        <v>6.1499999999999995</v>
      </c>
      <c r="N56" s="63">
        <f t="shared" ref="N56:N78" si="14">M56*22%</f>
        <v>1.353</v>
      </c>
      <c r="O56" s="112">
        <f t="shared" ref="O56:O78" si="15">M56+N56</f>
        <v>7.5029999999999992</v>
      </c>
      <c r="P56" s="63">
        <v>0.77</v>
      </c>
      <c r="Q56" s="63">
        <f t="shared" si="12"/>
        <v>11.55</v>
      </c>
      <c r="R56" s="63">
        <f t="shared" si="6"/>
        <v>2.5410000000000004</v>
      </c>
      <c r="S56" s="63">
        <f t="shared" si="7"/>
        <v>14.091000000000001</v>
      </c>
      <c r="T56" s="63">
        <v>0.34</v>
      </c>
      <c r="U56" s="63">
        <f t="shared" si="13"/>
        <v>5.1000000000000005</v>
      </c>
      <c r="V56" s="63">
        <f t="shared" si="8"/>
        <v>1.1220000000000001</v>
      </c>
      <c r="W56" s="63">
        <f t="shared" si="9"/>
        <v>6.2220000000000004</v>
      </c>
    </row>
    <row r="57" spans="1:23" x14ac:dyDescent="0.2">
      <c r="A57" s="12" t="s">
        <v>241</v>
      </c>
      <c r="B57" s="63"/>
      <c r="C57" s="63">
        <v>1</v>
      </c>
      <c r="D57" s="63"/>
      <c r="E57" s="63"/>
      <c r="F57" s="63"/>
      <c r="G57" s="63"/>
      <c r="H57" s="63">
        <v>4</v>
      </c>
      <c r="I57" s="63"/>
      <c r="J57" s="63"/>
      <c r="K57" s="63">
        <f t="shared" si="10"/>
        <v>5</v>
      </c>
      <c r="L57" s="63">
        <v>3.6</v>
      </c>
      <c r="M57" s="63">
        <f t="shared" si="11"/>
        <v>18</v>
      </c>
      <c r="N57" s="63">
        <f t="shared" si="14"/>
        <v>3.96</v>
      </c>
      <c r="O57" s="87">
        <f t="shared" si="15"/>
        <v>21.96</v>
      </c>
      <c r="P57" s="63">
        <v>2.0499999999999998</v>
      </c>
      <c r="Q57" s="63">
        <f t="shared" si="12"/>
        <v>10.25</v>
      </c>
      <c r="R57" s="63">
        <f t="shared" si="6"/>
        <v>2.2549999999999999</v>
      </c>
      <c r="S57" s="96">
        <f t="shared" si="7"/>
        <v>12.504999999999999</v>
      </c>
      <c r="T57" s="63">
        <v>2.17</v>
      </c>
      <c r="U57" s="63">
        <f t="shared" si="13"/>
        <v>10.85</v>
      </c>
      <c r="V57" s="63">
        <f t="shared" si="8"/>
        <v>2.387</v>
      </c>
      <c r="W57" s="109">
        <f t="shared" si="9"/>
        <v>13.237</v>
      </c>
    </row>
    <row r="58" spans="1:23" x14ac:dyDescent="0.2">
      <c r="A58" s="12" t="s">
        <v>133</v>
      </c>
      <c r="B58" s="63"/>
      <c r="C58" s="63">
        <v>2</v>
      </c>
      <c r="D58" s="63"/>
      <c r="E58" s="63"/>
      <c r="F58" s="63"/>
      <c r="G58" s="63"/>
      <c r="H58" s="63"/>
      <c r="I58" s="63"/>
      <c r="J58" s="63"/>
      <c r="K58" s="63">
        <f t="shared" si="10"/>
        <v>2</v>
      </c>
      <c r="L58" s="63">
        <v>3.8</v>
      </c>
      <c r="M58" s="63">
        <f t="shared" si="11"/>
        <v>7.6</v>
      </c>
      <c r="N58" s="63">
        <f t="shared" si="14"/>
        <v>1.6719999999999999</v>
      </c>
      <c r="O58" s="87">
        <f t="shared" si="15"/>
        <v>9.2720000000000002</v>
      </c>
      <c r="P58" s="63">
        <v>3.5</v>
      </c>
      <c r="Q58" s="63">
        <f t="shared" si="12"/>
        <v>7</v>
      </c>
      <c r="R58" s="63">
        <f t="shared" si="6"/>
        <v>1.54</v>
      </c>
      <c r="S58" s="96">
        <f t="shared" si="7"/>
        <v>8.5399999999999991</v>
      </c>
      <c r="T58" s="63">
        <v>3.08</v>
      </c>
      <c r="U58" s="63">
        <f t="shared" si="13"/>
        <v>6.16</v>
      </c>
      <c r="V58" s="63">
        <f t="shared" si="8"/>
        <v>1.3552</v>
      </c>
      <c r="W58" s="109">
        <f t="shared" si="9"/>
        <v>7.5152000000000001</v>
      </c>
    </row>
    <row r="59" spans="1:23" x14ac:dyDescent="0.2">
      <c r="A59" s="15" t="s">
        <v>156</v>
      </c>
      <c r="B59" s="63">
        <v>5</v>
      </c>
      <c r="C59" s="63"/>
      <c r="D59" s="63">
        <v>1</v>
      </c>
      <c r="E59" s="63"/>
      <c r="F59" s="63"/>
      <c r="G59" s="63"/>
      <c r="H59" s="63"/>
      <c r="I59" s="63">
        <v>2</v>
      </c>
      <c r="J59" s="63"/>
      <c r="K59" s="63">
        <f t="shared" si="10"/>
        <v>8</v>
      </c>
      <c r="L59" s="63">
        <v>3.25</v>
      </c>
      <c r="M59" s="63">
        <f t="shared" si="11"/>
        <v>26</v>
      </c>
      <c r="N59" s="63">
        <f t="shared" si="14"/>
        <v>5.72</v>
      </c>
      <c r="O59" s="87">
        <f t="shared" si="15"/>
        <v>31.72</v>
      </c>
      <c r="P59" s="63">
        <v>1.8</v>
      </c>
      <c r="Q59" s="63">
        <f t="shared" si="12"/>
        <v>14.4</v>
      </c>
      <c r="R59" s="63">
        <f t="shared" si="6"/>
        <v>3.1680000000000001</v>
      </c>
      <c r="S59" s="96">
        <f t="shared" si="7"/>
        <v>17.568000000000001</v>
      </c>
      <c r="T59" s="63">
        <v>1.96</v>
      </c>
      <c r="U59" s="63">
        <f t="shared" si="13"/>
        <v>15.68</v>
      </c>
      <c r="V59" s="63">
        <f t="shared" si="8"/>
        <v>3.4495999999999998</v>
      </c>
      <c r="W59" s="63">
        <f t="shared" si="9"/>
        <v>19.1296</v>
      </c>
    </row>
    <row r="60" spans="1:23" x14ac:dyDescent="0.2">
      <c r="A60" s="46" t="s">
        <v>209</v>
      </c>
      <c r="B60" s="63"/>
      <c r="C60" s="63"/>
      <c r="D60" s="63"/>
      <c r="E60" s="63">
        <v>15</v>
      </c>
      <c r="F60" s="63"/>
      <c r="G60" s="63"/>
      <c r="H60" s="63"/>
      <c r="I60" s="63"/>
      <c r="J60" s="63"/>
      <c r="K60" s="63">
        <f t="shared" si="10"/>
        <v>15</v>
      </c>
      <c r="L60" s="63">
        <v>1.95</v>
      </c>
      <c r="M60" s="63">
        <f t="shared" si="11"/>
        <v>29.25</v>
      </c>
      <c r="N60" s="63">
        <f t="shared" si="14"/>
        <v>6.4349999999999996</v>
      </c>
      <c r="O60" s="87">
        <f t="shared" si="15"/>
        <v>35.685000000000002</v>
      </c>
      <c r="P60" s="63">
        <v>0.95</v>
      </c>
      <c r="Q60" s="63">
        <f t="shared" si="12"/>
        <v>14.25</v>
      </c>
      <c r="R60" s="63">
        <f t="shared" si="6"/>
        <v>3.1350000000000002</v>
      </c>
      <c r="S60" s="96">
        <f t="shared" si="7"/>
        <v>17.385000000000002</v>
      </c>
      <c r="T60" s="63">
        <v>1.96</v>
      </c>
      <c r="U60" s="63">
        <f t="shared" si="13"/>
        <v>29.4</v>
      </c>
      <c r="V60" s="63">
        <f t="shared" si="8"/>
        <v>6.468</v>
      </c>
      <c r="W60" s="63">
        <f t="shared" si="9"/>
        <v>35.867999999999995</v>
      </c>
    </row>
    <row r="61" spans="1:23" x14ac:dyDescent="0.2">
      <c r="A61" s="16" t="s">
        <v>184</v>
      </c>
      <c r="B61" s="63"/>
      <c r="C61" s="63"/>
      <c r="D61" s="63"/>
      <c r="E61" s="63"/>
      <c r="F61" s="63">
        <v>2</v>
      </c>
      <c r="G61" s="63"/>
      <c r="H61" s="63"/>
      <c r="I61" s="63"/>
      <c r="J61" s="63">
        <v>2</v>
      </c>
      <c r="K61" s="63">
        <f t="shared" si="10"/>
        <v>4</v>
      </c>
      <c r="L61" s="63">
        <v>1</v>
      </c>
      <c r="M61" s="63">
        <f t="shared" si="11"/>
        <v>4</v>
      </c>
      <c r="N61" s="63">
        <f t="shared" si="14"/>
        <v>0.88</v>
      </c>
      <c r="O61" s="87">
        <f t="shared" si="15"/>
        <v>4.88</v>
      </c>
      <c r="P61" s="63">
        <v>0.5</v>
      </c>
      <c r="Q61" s="63">
        <f t="shared" si="12"/>
        <v>2</v>
      </c>
      <c r="R61" s="63">
        <f t="shared" si="6"/>
        <v>0.44</v>
      </c>
      <c r="S61" s="96">
        <f t="shared" si="7"/>
        <v>2.44</v>
      </c>
      <c r="T61" s="63">
        <v>4.2</v>
      </c>
      <c r="U61" s="63">
        <f t="shared" si="13"/>
        <v>16.8</v>
      </c>
      <c r="V61" s="63">
        <f>U61*5%</f>
        <v>0.84000000000000008</v>
      </c>
      <c r="W61" s="63">
        <f t="shared" si="9"/>
        <v>17.64</v>
      </c>
    </row>
    <row r="62" spans="1:23" ht="21.75" x14ac:dyDescent="0.2">
      <c r="A62" s="12" t="s">
        <v>242</v>
      </c>
      <c r="B62" s="63">
        <v>3</v>
      </c>
      <c r="C62" s="63"/>
      <c r="D62" s="63"/>
      <c r="E62" s="63">
        <v>20</v>
      </c>
      <c r="F62" s="63"/>
      <c r="G62" s="63"/>
      <c r="H62" s="63"/>
      <c r="I62" s="63"/>
      <c r="J62" s="63">
        <v>6</v>
      </c>
      <c r="K62" s="63">
        <f t="shared" si="10"/>
        <v>29</v>
      </c>
      <c r="L62" s="63">
        <v>1.2</v>
      </c>
      <c r="M62" s="63">
        <f t="shared" si="11"/>
        <v>34.799999999999997</v>
      </c>
      <c r="N62" s="63">
        <f t="shared" si="14"/>
        <v>7.6559999999999997</v>
      </c>
      <c r="O62" s="87">
        <f t="shared" si="15"/>
        <v>42.455999999999996</v>
      </c>
      <c r="P62" s="63">
        <v>0.67</v>
      </c>
      <c r="Q62" s="63">
        <f t="shared" si="12"/>
        <v>19.43</v>
      </c>
      <c r="R62" s="63">
        <f>Q62*5%</f>
        <v>0.97150000000000003</v>
      </c>
      <c r="S62" s="96">
        <f t="shared" si="7"/>
        <v>20.401499999999999</v>
      </c>
      <c r="T62" s="63">
        <v>0.89</v>
      </c>
      <c r="U62" s="63">
        <f t="shared" si="13"/>
        <v>25.81</v>
      </c>
      <c r="V62" s="63">
        <f>U62*5%</f>
        <v>1.2905</v>
      </c>
      <c r="W62" s="63">
        <f t="shared" si="9"/>
        <v>27.1005</v>
      </c>
    </row>
    <row r="63" spans="1:23" ht="21.75" x14ac:dyDescent="0.2">
      <c r="A63" s="12" t="s">
        <v>79</v>
      </c>
      <c r="B63" s="63">
        <v>3</v>
      </c>
      <c r="C63" s="63">
        <v>2</v>
      </c>
      <c r="D63" s="63"/>
      <c r="E63" s="63">
        <v>10</v>
      </c>
      <c r="F63" s="63"/>
      <c r="G63" s="63"/>
      <c r="H63" s="63"/>
      <c r="I63" s="63"/>
      <c r="J63" s="63"/>
      <c r="K63" s="63">
        <f t="shared" si="10"/>
        <v>15</v>
      </c>
      <c r="L63" s="63">
        <v>1.2</v>
      </c>
      <c r="M63" s="63">
        <f t="shared" si="11"/>
        <v>18</v>
      </c>
      <c r="N63" s="63">
        <f t="shared" si="14"/>
        <v>3.96</v>
      </c>
      <c r="O63" s="87">
        <f t="shared" si="15"/>
        <v>21.96</v>
      </c>
      <c r="P63" s="63">
        <v>0.67</v>
      </c>
      <c r="Q63" s="63">
        <f t="shared" si="12"/>
        <v>10.050000000000001</v>
      </c>
      <c r="R63" s="63">
        <f>Q63*5%</f>
        <v>0.50250000000000006</v>
      </c>
      <c r="S63" s="96">
        <f t="shared" si="7"/>
        <v>10.5525</v>
      </c>
      <c r="T63" s="63">
        <v>0.89</v>
      </c>
      <c r="U63" s="63">
        <f t="shared" si="13"/>
        <v>13.35</v>
      </c>
      <c r="V63" s="63">
        <f>U63*5%</f>
        <v>0.66749999999999998</v>
      </c>
      <c r="W63" s="63">
        <f t="shared" si="9"/>
        <v>14.0175</v>
      </c>
    </row>
    <row r="64" spans="1:23" x14ac:dyDescent="0.2">
      <c r="A64" s="102" t="s">
        <v>243</v>
      </c>
      <c r="B64" s="63">
        <v>4</v>
      </c>
      <c r="C64" s="63"/>
      <c r="D64" s="63"/>
      <c r="E64" s="63"/>
      <c r="F64" s="63"/>
      <c r="G64" s="63"/>
      <c r="H64" s="63"/>
      <c r="I64" s="63"/>
      <c r="J64" s="63"/>
      <c r="K64" s="114">
        <f t="shared" si="10"/>
        <v>4</v>
      </c>
      <c r="L64" s="63">
        <v>6.9</v>
      </c>
      <c r="M64" s="63">
        <f t="shared" si="11"/>
        <v>27.6</v>
      </c>
      <c r="N64" s="63">
        <f t="shared" si="14"/>
        <v>6.0720000000000001</v>
      </c>
      <c r="O64" s="112">
        <f t="shared" si="15"/>
        <v>33.672000000000004</v>
      </c>
      <c r="P64" s="63">
        <v>10.7</v>
      </c>
      <c r="Q64" s="63">
        <f t="shared" si="12"/>
        <v>42.8</v>
      </c>
      <c r="R64" s="63">
        <f t="shared" si="6"/>
        <v>9.4159999999999986</v>
      </c>
      <c r="S64" s="63">
        <f t="shared" si="7"/>
        <v>52.215999999999994</v>
      </c>
      <c r="T64" s="63">
        <v>7.35</v>
      </c>
      <c r="U64" s="63">
        <f t="shared" si="13"/>
        <v>29.4</v>
      </c>
      <c r="V64" s="63">
        <f t="shared" si="8"/>
        <v>6.468</v>
      </c>
      <c r="W64" s="63">
        <f t="shared" si="9"/>
        <v>35.867999999999995</v>
      </c>
    </row>
    <row r="65" spans="1:24" x14ac:dyDescent="0.2">
      <c r="A65" s="63" t="s">
        <v>244</v>
      </c>
      <c r="B65" s="63">
        <v>5</v>
      </c>
      <c r="C65" s="63"/>
      <c r="D65" s="63">
        <v>2</v>
      </c>
      <c r="E65" s="63"/>
      <c r="F65" s="63">
        <v>2</v>
      </c>
      <c r="G65" s="63"/>
      <c r="H65" s="63"/>
      <c r="I65" s="63"/>
      <c r="J65" s="63"/>
      <c r="K65" s="114">
        <f t="shared" si="10"/>
        <v>9</v>
      </c>
      <c r="L65" s="63">
        <v>1.7</v>
      </c>
      <c r="M65" s="63">
        <f t="shared" si="11"/>
        <v>15.299999999999999</v>
      </c>
      <c r="N65" s="63">
        <f t="shared" si="14"/>
        <v>3.3659999999999997</v>
      </c>
      <c r="O65" s="112">
        <f t="shared" si="15"/>
        <v>18.665999999999997</v>
      </c>
      <c r="P65" s="63">
        <v>3.15</v>
      </c>
      <c r="Q65" s="63">
        <f t="shared" si="12"/>
        <v>28.349999999999998</v>
      </c>
      <c r="R65" s="63">
        <f t="shared" si="6"/>
        <v>6.2369999999999992</v>
      </c>
      <c r="S65" s="63">
        <f t="shared" si="7"/>
        <v>34.586999999999996</v>
      </c>
      <c r="T65" s="63">
        <v>2.66</v>
      </c>
      <c r="U65" s="63">
        <f t="shared" si="13"/>
        <v>23.94</v>
      </c>
      <c r="V65" s="63">
        <f t="shared" si="8"/>
        <v>5.2667999999999999</v>
      </c>
      <c r="W65" s="63">
        <f t="shared" si="9"/>
        <v>29.206800000000001</v>
      </c>
    </row>
    <row r="66" spans="1:24" x14ac:dyDescent="0.2">
      <c r="A66" s="17" t="s">
        <v>253</v>
      </c>
      <c r="B66" s="63"/>
      <c r="C66" s="63"/>
      <c r="D66" s="63"/>
      <c r="E66" s="63">
        <v>2</v>
      </c>
      <c r="F66" s="63"/>
      <c r="G66" s="63"/>
      <c r="H66" s="63"/>
      <c r="I66" s="63"/>
      <c r="J66" s="63"/>
      <c r="K66" s="63">
        <f t="shared" si="10"/>
        <v>2</v>
      </c>
      <c r="L66" s="63">
        <v>13</v>
      </c>
      <c r="M66" s="63">
        <f t="shared" si="11"/>
        <v>26</v>
      </c>
      <c r="N66" s="63">
        <f t="shared" si="14"/>
        <v>5.72</v>
      </c>
      <c r="O66" s="87">
        <f t="shared" si="15"/>
        <v>31.72</v>
      </c>
      <c r="P66" s="63">
        <v>6.9</v>
      </c>
      <c r="Q66" s="63">
        <f t="shared" si="12"/>
        <v>13.8</v>
      </c>
      <c r="R66" s="63">
        <f t="shared" si="6"/>
        <v>3.036</v>
      </c>
      <c r="S66" s="96">
        <f t="shared" si="7"/>
        <v>16.836000000000002</v>
      </c>
      <c r="T66" s="63">
        <v>9.92</v>
      </c>
      <c r="U66" s="63">
        <f t="shared" si="13"/>
        <v>19.84</v>
      </c>
      <c r="V66" s="63">
        <f t="shared" si="8"/>
        <v>4.3647999999999998</v>
      </c>
      <c r="W66" s="63">
        <f t="shared" si="9"/>
        <v>24.204799999999999</v>
      </c>
    </row>
    <row r="67" spans="1:24" ht="12" customHeight="1" x14ac:dyDescent="0.2">
      <c r="A67" s="17" t="s">
        <v>63</v>
      </c>
      <c r="B67" s="63"/>
      <c r="C67" s="63"/>
      <c r="D67" s="63">
        <v>6</v>
      </c>
      <c r="E67" s="63">
        <v>15</v>
      </c>
      <c r="F67" s="63"/>
      <c r="G67" s="63"/>
      <c r="H67" s="63">
        <v>6</v>
      </c>
      <c r="I67" s="63"/>
      <c r="J67" s="63"/>
      <c r="K67" s="63">
        <f t="shared" si="10"/>
        <v>27</v>
      </c>
      <c r="L67" s="63">
        <v>21.6</v>
      </c>
      <c r="M67" s="63">
        <f t="shared" si="11"/>
        <v>583.20000000000005</v>
      </c>
      <c r="N67" s="63">
        <f t="shared" si="14"/>
        <v>128.304</v>
      </c>
      <c r="O67" s="108">
        <f t="shared" si="15"/>
        <v>711.50400000000002</v>
      </c>
      <c r="P67" s="63">
        <v>13.9</v>
      </c>
      <c r="Q67" s="63">
        <f t="shared" si="12"/>
        <v>375.3</v>
      </c>
      <c r="R67" s="63">
        <f t="shared" si="6"/>
        <v>82.566000000000003</v>
      </c>
      <c r="S67" s="96">
        <f t="shared" si="7"/>
        <v>457.86599999999999</v>
      </c>
      <c r="T67" s="63">
        <v>25.2</v>
      </c>
      <c r="U67" s="63">
        <f t="shared" si="13"/>
        <v>680.4</v>
      </c>
      <c r="V67" s="63">
        <f t="shared" si="8"/>
        <v>149.68799999999999</v>
      </c>
      <c r="W67" s="63">
        <f t="shared" si="9"/>
        <v>830.08799999999997</v>
      </c>
    </row>
    <row r="68" spans="1:24" ht="12" customHeight="1" x14ac:dyDescent="0.2">
      <c r="A68" s="17" t="s">
        <v>245</v>
      </c>
      <c r="B68" s="63"/>
      <c r="C68" s="63"/>
      <c r="D68" s="63"/>
      <c r="E68" s="63">
        <v>2</v>
      </c>
      <c r="F68" s="63">
        <v>2</v>
      </c>
      <c r="G68" s="63"/>
      <c r="H68" s="63"/>
      <c r="I68" s="63"/>
      <c r="J68" s="63"/>
      <c r="K68" s="63">
        <f t="shared" si="10"/>
        <v>4</v>
      </c>
      <c r="L68" s="63">
        <v>12</v>
      </c>
      <c r="M68" s="63">
        <f t="shared" si="11"/>
        <v>48</v>
      </c>
      <c r="N68" s="63">
        <f t="shared" si="14"/>
        <v>10.56</v>
      </c>
      <c r="O68" s="87">
        <f t="shared" si="15"/>
        <v>58.56</v>
      </c>
      <c r="P68" s="63">
        <v>7.4</v>
      </c>
      <c r="Q68" s="63">
        <f t="shared" si="12"/>
        <v>29.6</v>
      </c>
      <c r="R68" s="63">
        <f t="shared" si="6"/>
        <v>6.5120000000000005</v>
      </c>
      <c r="S68" s="96">
        <f t="shared" si="7"/>
        <v>36.112000000000002</v>
      </c>
      <c r="T68" s="63">
        <v>0.75</v>
      </c>
      <c r="U68" s="63">
        <f>K68*6</f>
        <v>24</v>
      </c>
      <c r="V68" s="63">
        <f t="shared" si="8"/>
        <v>5.28</v>
      </c>
      <c r="W68" s="63">
        <f t="shared" si="9"/>
        <v>29.28</v>
      </c>
    </row>
    <row r="69" spans="1:24" ht="12" customHeight="1" x14ac:dyDescent="0.2">
      <c r="A69" s="17" t="s">
        <v>273</v>
      </c>
      <c r="B69" s="63"/>
      <c r="C69" s="63"/>
      <c r="D69" s="63"/>
      <c r="E69" s="63"/>
      <c r="F69" s="63">
        <v>12</v>
      </c>
      <c r="G69" s="63"/>
      <c r="H69" s="63"/>
      <c r="I69" s="63"/>
      <c r="J69" s="63">
        <v>2</v>
      </c>
      <c r="K69" s="63">
        <f t="shared" si="10"/>
        <v>14</v>
      </c>
      <c r="L69" s="63">
        <v>11.4</v>
      </c>
      <c r="M69" s="63">
        <f t="shared" si="11"/>
        <v>159.6</v>
      </c>
      <c r="N69" s="63">
        <f t="shared" si="14"/>
        <v>35.112000000000002</v>
      </c>
      <c r="O69" s="87">
        <f t="shared" si="15"/>
        <v>194.71199999999999</v>
      </c>
      <c r="P69" s="63">
        <v>20.9</v>
      </c>
      <c r="Q69" s="63">
        <f t="shared" si="12"/>
        <v>292.59999999999997</v>
      </c>
      <c r="R69" s="63">
        <f t="shared" si="6"/>
        <v>64.372</v>
      </c>
      <c r="S69" s="96">
        <f t="shared" si="7"/>
        <v>356.97199999999998</v>
      </c>
      <c r="T69" s="63">
        <v>41.15</v>
      </c>
      <c r="U69" s="63">
        <f t="shared" ref="U69:U78" si="16">T69*K69</f>
        <v>576.1</v>
      </c>
      <c r="V69" s="63">
        <f t="shared" si="8"/>
        <v>126.742</v>
      </c>
      <c r="W69" s="63">
        <f t="shared" si="9"/>
        <v>702.84199999999998</v>
      </c>
    </row>
    <row r="70" spans="1:24" x14ac:dyDescent="0.2">
      <c r="A70" s="17" t="s">
        <v>159</v>
      </c>
      <c r="B70" s="63">
        <v>10</v>
      </c>
      <c r="C70" s="63">
        <v>40</v>
      </c>
      <c r="D70" s="63">
        <v>6</v>
      </c>
      <c r="E70" s="63"/>
      <c r="F70" s="63"/>
      <c r="G70" s="63"/>
      <c r="H70" s="63"/>
      <c r="I70" s="63">
        <v>60</v>
      </c>
      <c r="J70" s="63"/>
      <c r="K70" s="114">
        <f t="shared" ref="K70:K78" si="17">B70+C70+D70+E70+F70+G70+H70+I70+J70</f>
        <v>116</v>
      </c>
      <c r="L70" s="63">
        <v>5.9</v>
      </c>
      <c r="M70" s="63">
        <f t="shared" ref="M70:M78" si="18">L70*K70</f>
        <v>684.40000000000009</v>
      </c>
      <c r="N70" s="63">
        <f t="shared" si="14"/>
        <v>150.56800000000001</v>
      </c>
      <c r="O70" s="112">
        <f t="shared" si="15"/>
        <v>834.96800000000007</v>
      </c>
      <c r="P70" s="63">
        <v>6.9</v>
      </c>
      <c r="Q70" s="63">
        <f t="shared" ref="Q70:Q78" si="19">P70*K70</f>
        <v>800.40000000000009</v>
      </c>
      <c r="R70" s="63">
        <f t="shared" ref="R70:R78" si="20">Q70*22%</f>
        <v>176.08800000000002</v>
      </c>
      <c r="S70" s="63">
        <f t="shared" ref="S70:S78" si="21">Q70+R70</f>
        <v>976.48800000000006</v>
      </c>
      <c r="T70" s="63">
        <v>7.94</v>
      </c>
      <c r="U70" s="63">
        <f t="shared" si="16"/>
        <v>921.04000000000008</v>
      </c>
      <c r="V70" s="63">
        <f t="shared" ref="V70:V78" si="22">U70*22%</f>
        <v>202.62880000000001</v>
      </c>
      <c r="W70" s="63">
        <f t="shared" ref="W70:W78" si="23">U70+V70</f>
        <v>1123.6688000000001</v>
      </c>
    </row>
    <row r="71" spans="1:24" x14ac:dyDescent="0.2">
      <c r="A71" s="17" t="s">
        <v>168</v>
      </c>
      <c r="B71" s="63"/>
      <c r="C71" s="63">
        <v>5</v>
      </c>
      <c r="D71" s="63">
        <v>2</v>
      </c>
      <c r="E71" s="63">
        <v>20</v>
      </c>
      <c r="F71" s="63">
        <v>5</v>
      </c>
      <c r="G71" s="63">
        <v>4</v>
      </c>
      <c r="H71" s="63"/>
      <c r="I71" s="63">
        <v>12</v>
      </c>
      <c r="J71" s="63"/>
      <c r="K71" s="114">
        <f t="shared" si="17"/>
        <v>48</v>
      </c>
      <c r="L71" s="63">
        <v>1.1000000000000001</v>
      </c>
      <c r="M71" s="63">
        <f t="shared" si="18"/>
        <v>52.800000000000004</v>
      </c>
      <c r="N71" s="63">
        <f t="shared" si="14"/>
        <v>11.616000000000001</v>
      </c>
      <c r="O71" s="112">
        <f t="shared" si="15"/>
        <v>64.416000000000011</v>
      </c>
      <c r="P71" s="63">
        <v>1.1000000000000001</v>
      </c>
      <c r="Q71" s="63">
        <f t="shared" si="19"/>
        <v>52.800000000000004</v>
      </c>
      <c r="R71" s="63">
        <f t="shared" si="20"/>
        <v>11.616000000000001</v>
      </c>
      <c r="S71" s="63">
        <f t="shared" si="21"/>
        <v>64.416000000000011</v>
      </c>
      <c r="T71" s="63">
        <v>1.33</v>
      </c>
      <c r="U71" s="63">
        <f t="shared" si="16"/>
        <v>63.84</v>
      </c>
      <c r="V71" s="63">
        <f t="shared" si="22"/>
        <v>14.0448</v>
      </c>
      <c r="W71" s="63">
        <f t="shared" si="23"/>
        <v>77.884799999999998</v>
      </c>
    </row>
    <row r="72" spans="1:24" x14ac:dyDescent="0.2">
      <c r="A72" s="17" t="s">
        <v>257</v>
      </c>
      <c r="B72" s="63"/>
      <c r="C72" s="63"/>
      <c r="D72" s="63"/>
      <c r="E72" s="63"/>
      <c r="F72" s="63"/>
      <c r="G72" s="63"/>
      <c r="H72" s="63">
        <v>1</v>
      </c>
      <c r="I72" s="63"/>
      <c r="J72" s="63"/>
      <c r="K72" s="114">
        <f t="shared" si="17"/>
        <v>1</v>
      </c>
      <c r="L72" s="63">
        <v>9.9</v>
      </c>
      <c r="M72" s="63">
        <f t="shared" si="18"/>
        <v>9.9</v>
      </c>
      <c r="N72" s="63">
        <f t="shared" si="14"/>
        <v>2.1779999999999999</v>
      </c>
      <c r="O72" s="112">
        <f t="shared" si="15"/>
        <v>12.077999999999999</v>
      </c>
      <c r="P72" s="63">
        <v>10.1</v>
      </c>
      <c r="Q72" s="63">
        <f t="shared" si="19"/>
        <v>10.1</v>
      </c>
      <c r="R72" s="63">
        <f t="shared" si="20"/>
        <v>2.222</v>
      </c>
      <c r="S72" s="63">
        <f t="shared" si="21"/>
        <v>12.321999999999999</v>
      </c>
      <c r="T72" s="63"/>
      <c r="U72" s="63">
        <f t="shared" si="16"/>
        <v>0</v>
      </c>
      <c r="V72" s="63">
        <f t="shared" si="22"/>
        <v>0</v>
      </c>
      <c r="W72" s="63">
        <f t="shared" si="23"/>
        <v>0</v>
      </c>
    </row>
    <row r="73" spans="1:24" x14ac:dyDescent="0.2">
      <c r="A73" s="17" t="s">
        <v>256</v>
      </c>
      <c r="B73" s="63"/>
      <c r="C73" s="63"/>
      <c r="D73" s="63"/>
      <c r="E73" s="63"/>
      <c r="F73" s="63"/>
      <c r="G73" s="63"/>
      <c r="H73" s="63">
        <v>1</v>
      </c>
      <c r="I73" s="63"/>
      <c r="J73" s="63"/>
      <c r="K73" s="63">
        <f t="shared" si="17"/>
        <v>1</v>
      </c>
      <c r="L73" s="63">
        <v>69.900000000000006</v>
      </c>
      <c r="M73" s="63">
        <f t="shared" si="18"/>
        <v>69.900000000000006</v>
      </c>
      <c r="N73" s="63">
        <f t="shared" si="14"/>
        <v>15.378000000000002</v>
      </c>
      <c r="O73" s="108">
        <f t="shared" si="15"/>
        <v>85.278000000000006</v>
      </c>
      <c r="P73" s="63">
        <v>75</v>
      </c>
      <c r="Q73" s="63">
        <f t="shared" si="19"/>
        <v>75</v>
      </c>
      <c r="R73" s="63">
        <f t="shared" si="20"/>
        <v>16.5</v>
      </c>
      <c r="S73" s="63">
        <f t="shared" si="21"/>
        <v>91.5</v>
      </c>
      <c r="T73" s="63">
        <v>92.51</v>
      </c>
      <c r="U73" s="63">
        <f t="shared" si="16"/>
        <v>92.51</v>
      </c>
      <c r="V73" s="63">
        <f t="shared" si="22"/>
        <v>20.3522</v>
      </c>
      <c r="W73" s="63">
        <f t="shared" si="23"/>
        <v>112.8622</v>
      </c>
      <c r="X73" t="s">
        <v>276</v>
      </c>
    </row>
    <row r="74" spans="1:24" ht="13.5" customHeight="1" x14ac:dyDescent="0.2">
      <c r="A74" s="17" t="s">
        <v>160</v>
      </c>
      <c r="B74" s="63"/>
      <c r="C74" s="63"/>
      <c r="D74" s="63">
        <v>3</v>
      </c>
      <c r="E74" s="63">
        <v>20</v>
      </c>
      <c r="F74" s="63">
        <v>12</v>
      </c>
      <c r="G74" s="63"/>
      <c r="H74" s="63"/>
      <c r="I74" s="63"/>
      <c r="J74" s="63"/>
      <c r="K74" s="63">
        <f t="shared" si="17"/>
        <v>35</v>
      </c>
      <c r="L74" s="63">
        <v>9.5</v>
      </c>
      <c r="M74" s="63">
        <f t="shared" si="18"/>
        <v>332.5</v>
      </c>
      <c r="N74" s="63">
        <f t="shared" si="14"/>
        <v>73.150000000000006</v>
      </c>
      <c r="O74" s="87">
        <f t="shared" si="15"/>
        <v>405.65</v>
      </c>
      <c r="P74" s="63">
        <v>8</v>
      </c>
      <c r="Q74" s="63">
        <f t="shared" si="19"/>
        <v>280</v>
      </c>
      <c r="R74" s="63">
        <f t="shared" si="20"/>
        <v>61.6</v>
      </c>
      <c r="S74" s="96">
        <f t="shared" si="21"/>
        <v>341.6</v>
      </c>
      <c r="T74" s="63">
        <v>12.54</v>
      </c>
      <c r="U74" s="63">
        <f t="shared" si="16"/>
        <v>438.9</v>
      </c>
      <c r="V74" s="63">
        <f t="shared" si="22"/>
        <v>96.557999999999993</v>
      </c>
      <c r="W74" s="63">
        <f t="shared" si="23"/>
        <v>535.45799999999997</v>
      </c>
    </row>
    <row r="75" spans="1:24" x14ac:dyDescent="0.2">
      <c r="A75" s="17" t="s">
        <v>123</v>
      </c>
      <c r="B75" s="63">
        <v>5</v>
      </c>
      <c r="C75" s="63">
        <v>6</v>
      </c>
      <c r="D75" s="63"/>
      <c r="E75" s="63"/>
      <c r="F75" s="63">
        <v>2</v>
      </c>
      <c r="G75" s="63"/>
      <c r="H75" s="63"/>
      <c r="I75" s="63"/>
      <c r="J75" s="63">
        <v>1</v>
      </c>
      <c r="K75" s="114">
        <f t="shared" si="17"/>
        <v>14</v>
      </c>
      <c r="L75" s="63">
        <v>13.8</v>
      </c>
      <c r="M75" s="63">
        <f t="shared" si="18"/>
        <v>193.20000000000002</v>
      </c>
      <c r="N75" s="63">
        <f t="shared" si="14"/>
        <v>42.504000000000005</v>
      </c>
      <c r="O75" s="112">
        <f t="shared" si="15"/>
        <v>235.70400000000001</v>
      </c>
      <c r="P75" s="63">
        <v>15.3</v>
      </c>
      <c r="Q75" s="63">
        <f t="shared" si="19"/>
        <v>214.20000000000002</v>
      </c>
      <c r="R75" s="63">
        <f t="shared" si="20"/>
        <v>47.124000000000002</v>
      </c>
      <c r="S75" s="63">
        <f t="shared" si="21"/>
        <v>261.32400000000001</v>
      </c>
      <c r="T75" s="63">
        <v>14.55</v>
      </c>
      <c r="U75" s="63">
        <f t="shared" si="16"/>
        <v>203.70000000000002</v>
      </c>
      <c r="V75" s="63">
        <f t="shared" si="22"/>
        <v>44.814000000000007</v>
      </c>
      <c r="W75" s="63">
        <f t="shared" si="23"/>
        <v>248.51400000000001</v>
      </c>
    </row>
    <row r="76" spans="1:24" x14ac:dyDescent="0.2">
      <c r="A76" s="17" t="s">
        <v>258</v>
      </c>
      <c r="B76" s="63"/>
      <c r="C76" s="63"/>
      <c r="D76" s="63"/>
      <c r="E76" s="63"/>
      <c r="F76" s="63"/>
      <c r="G76" s="63"/>
      <c r="H76" s="63">
        <v>3</v>
      </c>
      <c r="I76" s="63"/>
      <c r="J76" s="63"/>
      <c r="K76" s="63">
        <f t="shared" si="17"/>
        <v>3</v>
      </c>
      <c r="L76" s="63">
        <v>32</v>
      </c>
      <c r="M76" s="63">
        <f t="shared" si="18"/>
        <v>96</v>
      </c>
      <c r="N76" s="63">
        <f t="shared" si="14"/>
        <v>21.12</v>
      </c>
      <c r="O76" s="108">
        <f t="shared" si="15"/>
        <v>117.12</v>
      </c>
      <c r="P76" s="63">
        <v>18.899999999999999</v>
      </c>
      <c r="Q76" s="63">
        <f t="shared" si="19"/>
        <v>56.699999999999996</v>
      </c>
      <c r="R76" s="63">
        <f t="shared" si="20"/>
        <v>12.473999999999998</v>
      </c>
      <c r="S76" s="96">
        <f t="shared" si="21"/>
        <v>69.173999999999992</v>
      </c>
      <c r="T76" s="63">
        <v>21.74</v>
      </c>
      <c r="U76" s="63">
        <f t="shared" si="16"/>
        <v>65.22</v>
      </c>
      <c r="V76" s="63">
        <f t="shared" si="22"/>
        <v>14.3484</v>
      </c>
      <c r="W76" s="63">
        <f t="shared" si="23"/>
        <v>79.568399999999997</v>
      </c>
    </row>
    <row r="77" spans="1:24" x14ac:dyDescent="0.2">
      <c r="A77" s="17" t="s">
        <v>64</v>
      </c>
      <c r="B77" s="63"/>
      <c r="C77" s="63">
        <v>2</v>
      </c>
      <c r="D77" s="63"/>
      <c r="E77" s="63"/>
      <c r="F77" s="63"/>
      <c r="G77" s="63"/>
      <c r="H77" s="63"/>
      <c r="I77" s="63">
        <v>6</v>
      </c>
      <c r="J77" s="63"/>
      <c r="K77" s="63">
        <f t="shared" si="17"/>
        <v>8</v>
      </c>
      <c r="L77" s="63">
        <v>18</v>
      </c>
      <c r="M77" s="63">
        <f t="shared" si="18"/>
        <v>144</v>
      </c>
      <c r="N77" s="63">
        <f t="shared" si="14"/>
        <v>31.68</v>
      </c>
      <c r="O77" s="112">
        <f t="shared" si="15"/>
        <v>175.68</v>
      </c>
      <c r="P77" s="63">
        <v>19.100000000000001</v>
      </c>
      <c r="Q77" s="63">
        <f t="shared" si="19"/>
        <v>152.80000000000001</v>
      </c>
      <c r="R77" s="63">
        <f t="shared" si="20"/>
        <v>33.616</v>
      </c>
      <c r="S77" s="63">
        <f t="shared" si="21"/>
        <v>186.416</v>
      </c>
      <c r="T77" s="63">
        <v>21.25</v>
      </c>
      <c r="U77" s="63">
        <f t="shared" si="16"/>
        <v>170</v>
      </c>
      <c r="V77" s="63">
        <f t="shared" si="22"/>
        <v>37.4</v>
      </c>
      <c r="W77" s="63">
        <f t="shared" si="23"/>
        <v>207.4</v>
      </c>
    </row>
    <row r="78" spans="1:24" ht="14.25" customHeight="1" x14ac:dyDescent="0.2">
      <c r="A78" s="103" t="s">
        <v>246</v>
      </c>
      <c r="B78" s="63"/>
      <c r="C78" s="63">
        <v>1</v>
      </c>
      <c r="D78" s="63"/>
      <c r="E78" s="63"/>
      <c r="F78" s="63"/>
      <c r="G78" s="63"/>
      <c r="H78" s="63"/>
      <c r="I78" s="63"/>
      <c r="J78" s="63"/>
      <c r="K78" s="63">
        <f t="shared" si="17"/>
        <v>1</v>
      </c>
      <c r="L78" s="63">
        <v>99</v>
      </c>
      <c r="M78" s="63">
        <f t="shared" si="18"/>
        <v>99</v>
      </c>
      <c r="N78" s="63">
        <f t="shared" si="14"/>
        <v>21.78</v>
      </c>
      <c r="O78" s="87">
        <f t="shared" si="15"/>
        <v>120.78</v>
      </c>
      <c r="P78" s="63">
        <v>190</v>
      </c>
      <c r="Q78" s="63">
        <f t="shared" si="19"/>
        <v>190</v>
      </c>
      <c r="R78" s="63">
        <f t="shared" si="20"/>
        <v>41.8</v>
      </c>
      <c r="S78" s="96">
        <f t="shared" si="21"/>
        <v>231.8</v>
      </c>
      <c r="T78" s="63">
        <v>490</v>
      </c>
      <c r="U78" s="63">
        <f t="shared" si="16"/>
        <v>490</v>
      </c>
      <c r="V78" s="63">
        <f t="shared" si="22"/>
        <v>107.8</v>
      </c>
      <c r="W78" s="63">
        <f t="shared" si="23"/>
        <v>597.79999999999995</v>
      </c>
    </row>
    <row r="79" spans="1:24" x14ac:dyDescent="0.2">
      <c r="A79" s="26" t="s">
        <v>44</v>
      </c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>
        <f>M77+M75+M72+M71+M70+M65+M64+M56+M42+M41+M40+M39+M34+M33+M31+M30+M27+M24+M18+M16+M14+M12+M11+M10+M9+M8</f>
        <v>2946.1460000000006</v>
      </c>
      <c r="N79" s="63">
        <f>N77+N75+N72+N71+N70+N65+N64+N56+N42+N41+N40+N39+N34+N33+N31+N30+N27+N24+N18+N16+N14+N12+N11+N10+N9+N8</f>
        <v>648.15212000000008</v>
      </c>
      <c r="O79" s="112">
        <f>O77+O75+O72+O71+O70+O65+O64+O56+O42+O41+O40+O39+O34+O33+O31+O30+O27+O24+O18+O16+O14+O12+O11+O10+O9+O8</f>
        <v>3594.2981200000004</v>
      </c>
      <c r="P79" s="63"/>
      <c r="Q79" s="63">
        <v>4234.18</v>
      </c>
      <c r="R79" s="63">
        <f>R78+R76+R74+R69+R68+R67+R66+R63+R62+R61+R60+R59+R58+R57+R55+R54+R53+R52+R51+R50+R49+R48+R47+R46+R45+R44+R43+R38+R37+R36+R35+R32+R29+R26+R25+R23+R21+R20+R19+R17+R15+R13+R7+R6</f>
        <v>926.14279999999962</v>
      </c>
      <c r="S79" s="96">
        <f>S78+S76+S74+S69+S68+S66+S63+S62+S61+S60+S59+S55+S54+S53+S50+S49+S48+S47+S46+S45+S44+S43+S38+S37+S36+S35+S32+S29+S26+S25+S23+S21+S20+S19+S17+S15+S13+S7+W57+W58+S50+S51+S6+S67</f>
        <v>5160.3220000000001</v>
      </c>
      <c r="T79" s="63"/>
      <c r="U79" s="63"/>
      <c r="V79" s="63"/>
      <c r="W79" s="63">
        <f>W58+W57+W52+W51+W33+W6</f>
        <v>64.05</v>
      </c>
    </row>
    <row r="80" spans="1:24" x14ac:dyDescent="0.2">
      <c r="M80" s="97"/>
    </row>
    <row r="81" spans="1:13" x14ac:dyDescent="0.2">
      <c r="M81" s="97"/>
    </row>
    <row r="82" spans="1:13" x14ac:dyDescent="0.2">
      <c r="A82" s="113" t="s">
        <v>81</v>
      </c>
      <c r="B82" s="113">
        <v>3594.3</v>
      </c>
      <c r="M82" s="97"/>
    </row>
    <row r="83" spans="1:13" x14ac:dyDescent="0.2">
      <c r="A83" s="110" t="s">
        <v>82</v>
      </c>
      <c r="B83" s="110">
        <v>5160.32</v>
      </c>
    </row>
    <row r="84" spans="1:13" x14ac:dyDescent="0.2">
      <c r="A84" t="s">
        <v>44</v>
      </c>
      <c r="B84">
        <f>SUM(B82:B83)</f>
        <v>8754.619999999999</v>
      </c>
    </row>
  </sheetData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82"/>
  <sheetViews>
    <sheetView workbookViewId="0">
      <selection activeCell="N8" sqref="N8"/>
    </sheetView>
  </sheetViews>
  <sheetFormatPr defaultRowHeight="12.75" x14ac:dyDescent="0.2"/>
  <cols>
    <col min="1" max="1" width="39.5703125" customWidth="1"/>
    <col min="2" max="2" width="6.85546875" customWidth="1"/>
    <col min="3" max="3" width="9.42578125" customWidth="1"/>
    <col min="4" max="4" width="9.5703125" customWidth="1"/>
    <col min="5" max="5" width="5.7109375" customWidth="1"/>
    <col min="6" max="6" width="7" customWidth="1"/>
    <col min="7" max="8" width="9.140625" hidden="1" customWidth="1"/>
  </cols>
  <sheetData>
    <row r="1" spans="1:12" x14ac:dyDescent="0.2">
      <c r="A1" s="119" t="s">
        <v>71</v>
      </c>
      <c r="B1" s="120"/>
      <c r="C1" s="121"/>
      <c r="D1" s="122"/>
    </row>
    <row r="2" spans="1:12" ht="49.5" customHeight="1" thickBot="1" x14ac:dyDescent="0.25">
      <c r="A2" s="123"/>
      <c r="B2" s="124"/>
      <c r="C2" s="124"/>
      <c r="D2" s="125"/>
    </row>
    <row r="3" spans="1:12" x14ac:dyDescent="0.2">
      <c r="A3" s="50"/>
      <c r="B3" s="50"/>
      <c r="C3" s="51"/>
      <c r="D3" s="51"/>
    </row>
    <row r="4" spans="1:12" ht="15.75" x14ac:dyDescent="0.25">
      <c r="A4" s="50"/>
      <c r="B4" s="50"/>
      <c r="C4" s="52"/>
      <c r="D4" s="52"/>
    </row>
    <row r="5" spans="1:12" x14ac:dyDescent="0.2">
      <c r="A5" s="59"/>
      <c r="B5" s="60"/>
      <c r="C5" s="130" t="s">
        <v>81</v>
      </c>
      <c r="D5" s="131"/>
      <c r="E5" s="130" t="s">
        <v>82</v>
      </c>
      <c r="F5" s="131"/>
      <c r="G5" s="132" t="s">
        <v>127</v>
      </c>
      <c r="H5" s="133"/>
      <c r="I5" s="134" t="s">
        <v>199</v>
      </c>
      <c r="J5" s="135"/>
      <c r="K5" s="83"/>
      <c r="L5" s="83"/>
    </row>
    <row r="6" spans="1:12" ht="23.25" thickBot="1" x14ac:dyDescent="0.25">
      <c r="A6" s="56" t="s">
        <v>0</v>
      </c>
      <c r="B6" s="61" t="s">
        <v>85</v>
      </c>
      <c r="C6" s="57" t="s">
        <v>83</v>
      </c>
      <c r="D6" s="58" t="s">
        <v>84</v>
      </c>
      <c r="E6" s="34" t="s">
        <v>83</v>
      </c>
      <c r="F6" s="34" t="s">
        <v>84</v>
      </c>
      <c r="G6" s="23" t="s">
        <v>83</v>
      </c>
      <c r="H6" s="23" t="s">
        <v>84</v>
      </c>
      <c r="I6" s="57" t="s">
        <v>83</v>
      </c>
      <c r="J6" s="30" t="s">
        <v>84</v>
      </c>
      <c r="K6" s="83"/>
      <c r="L6" s="83"/>
    </row>
    <row r="7" spans="1:12" x14ac:dyDescent="0.2">
      <c r="A7" s="4" t="s">
        <v>1</v>
      </c>
      <c r="B7" s="47"/>
      <c r="C7" s="21"/>
      <c r="D7" s="22"/>
      <c r="E7" s="62"/>
      <c r="F7" s="62"/>
      <c r="G7" s="63"/>
      <c r="H7" s="63"/>
      <c r="I7" s="88"/>
      <c r="J7" s="89"/>
      <c r="K7" s="83"/>
      <c r="L7" s="83"/>
    </row>
    <row r="8" spans="1:12" x14ac:dyDescent="0.2">
      <c r="A8" s="9" t="s">
        <v>60</v>
      </c>
      <c r="B8" s="53"/>
      <c r="C8" s="77"/>
      <c r="D8" s="25"/>
      <c r="E8" s="26"/>
      <c r="F8" s="28"/>
      <c r="G8" s="63"/>
      <c r="H8" s="63"/>
      <c r="I8" s="88"/>
      <c r="J8" s="88"/>
      <c r="K8" s="83"/>
      <c r="L8" s="83"/>
    </row>
    <row r="9" spans="1:12" x14ac:dyDescent="0.2">
      <c r="A9" s="9" t="s">
        <v>146</v>
      </c>
      <c r="B9" s="53"/>
      <c r="C9" s="77"/>
      <c r="D9" s="25"/>
      <c r="E9" s="26"/>
      <c r="F9" s="28"/>
      <c r="G9" s="63"/>
      <c r="H9" s="63"/>
      <c r="I9" s="88"/>
      <c r="J9" s="88"/>
      <c r="K9" s="83"/>
      <c r="L9" s="83"/>
    </row>
    <row r="10" spans="1:12" x14ac:dyDescent="0.2">
      <c r="A10" s="2" t="s">
        <v>2</v>
      </c>
      <c r="B10" s="12"/>
      <c r="C10" s="78"/>
      <c r="D10" s="25"/>
      <c r="E10" s="26"/>
      <c r="F10" s="28"/>
      <c r="G10" s="63"/>
      <c r="H10" s="63"/>
      <c r="I10" s="88"/>
      <c r="J10" s="88"/>
      <c r="K10" s="83"/>
      <c r="L10" s="83"/>
    </row>
    <row r="11" spans="1:12" x14ac:dyDescent="0.2">
      <c r="A11" s="2" t="s">
        <v>86</v>
      </c>
      <c r="B11" s="12"/>
      <c r="C11" s="80"/>
      <c r="D11" s="25"/>
      <c r="E11" s="26"/>
      <c r="F11" s="28"/>
      <c r="G11" s="63"/>
      <c r="H11" s="63"/>
      <c r="I11" s="88"/>
      <c r="J11" s="88"/>
      <c r="K11" s="83"/>
      <c r="L11" s="83"/>
    </row>
    <row r="12" spans="1:12" x14ac:dyDescent="0.2">
      <c r="A12" s="2" t="s">
        <v>128</v>
      </c>
      <c r="B12" s="12"/>
      <c r="C12" s="72"/>
      <c r="D12" s="25"/>
      <c r="E12" s="79"/>
      <c r="F12" s="28"/>
      <c r="G12" s="63"/>
      <c r="H12" s="63"/>
      <c r="I12" s="88"/>
      <c r="J12" s="88"/>
      <c r="K12" s="83"/>
      <c r="L12" s="83"/>
    </row>
    <row r="13" spans="1:12" ht="22.5" x14ac:dyDescent="0.2">
      <c r="A13" s="2" t="s">
        <v>141</v>
      </c>
      <c r="B13" s="12"/>
      <c r="C13" s="74"/>
      <c r="D13" s="25"/>
      <c r="E13" s="79"/>
      <c r="F13" s="28"/>
      <c r="G13" s="63"/>
      <c r="H13" s="63"/>
      <c r="I13" s="88"/>
      <c r="J13" s="88"/>
      <c r="K13" s="83"/>
      <c r="L13" s="83"/>
    </row>
    <row r="14" spans="1:12" x14ac:dyDescent="0.2">
      <c r="A14" s="2" t="s">
        <v>96</v>
      </c>
      <c r="B14" s="12"/>
      <c r="C14" s="72"/>
      <c r="D14" s="25"/>
      <c r="E14" s="26"/>
      <c r="F14" s="28"/>
      <c r="G14" s="63"/>
      <c r="H14" s="63"/>
      <c r="I14" s="88"/>
      <c r="J14" s="88"/>
      <c r="K14" s="83"/>
      <c r="L14" s="83"/>
    </row>
    <row r="15" spans="1:12" ht="24.75" customHeight="1" x14ac:dyDescent="0.2">
      <c r="A15" s="2" t="s">
        <v>100</v>
      </c>
      <c r="B15" s="12"/>
      <c r="C15" s="72"/>
      <c r="D15" s="25"/>
      <c r="E15" s="79"/>
      <c r="F15" s="28"/>
      <c r="G15" s="63"/>
      <c r="H15" s="63"/>
      <c r="I15" s="88"/>
      <c r="J15" s="88"/>
      <c r="K15" s="83"/>
      <c r="L15" s="83"/>
    </row>
    <row r="16" spans="1:12" ht="22.5" x14ac:dyDescent="0.2">
      <c r="A16" s="2" t="s">
        <v>129</v>
      </c>
      <c r="B16" s="12"/>
      <c r="C16" s="72"/>
      <c r="D16" s="25"/>
      <c r="E16" s="79"/>
      <c r="F16" s="28"/>
      <c r="G16" s="63"/>
      <c r="H16" s="63"/>
      <c r="I16" s="88"/>
      <c r="J16" s="88"/>
      <c r="K16" s="83"/>
      <c r="L16" s="84"/>
    </row>
    <row r="17" spans="1:12" x14ac:dyDescent="0.2">
      <c r="A17" s="2" t="s">
        <v>12</v>
      </c>
      <c r="B17" s="12"/>
      <c r="C17" s="72"/>
      <c r="D17" s="25"/>
      <c r="E17" s="79"/>
      <c r="F17" s="28"/>
      <c r="G17" s="63"/>
      <c r="H17" s="63"/>
      <c r="I17" s="88"/>
      <c r="J17" s="88"/>
      <c r="K17" s="83"/>
      <c r="L17" s="83"/>
    </row>
    <row r="18" spans="1:12" ht="22.5" x14ac:dyDescent="0.2">
      <c r="A18" s="2" t="s">
        <v>75</v>
      </c>
      <c r="B18" s="12"/>
      <c r="C18" s="72"/>
      <c r="D18" s="25"/>
      <c r="E18" s="79"/>
      <c r="F18" s="28"/>
      <c r="G18" s="63"/>
      <c r="H18" s="63"/>
      <c r="I18" s="88"/>
      <c r="J18" s="88"/>
      <c r="K18" s="83"/>
      <c r="L18" s="83"/>
    </row>
    <row r="19" spans="1:12" x14ac:dyDescent="0.2">
      <c r="A19" s="2" t="s">
        <v>87</v>
      </c>
      <c r="B19" s="12"/>
      <c r="C19" s="80"/>
      <c r="D19" s="25"/>
      <c r="E19" s="26"/>
      <c r="F19" s="28"/>
      <c r="G19" s="63"/>
      <c r="H19" s="63"/>
      <c r="I19" s="88"/>
      <c r="J19" s="88"/>
      <c r="K19" s="83"/>
      <c r="L19" s="83"/>
    </row>
    <row r="20" spans="1:12" x14ac:dyDescent="0.2">
      <c r="A20" s="2" t="s">
        <v>97</v>
      </c>
      <c r="B20" s="12"/>
      <c r="C20" s="72"/>
      <c r="D20" s="25"/>
      <c r="E20" s="79"/>
      <c r="F20" s="28"/>
      <c r="G20" s="63"/>
      <c r="H20" s="63"/>
      <c r="I20" s="88"/>
      <c r="J20" s="88"/>
      <c r="K20" s="83"/>
      <c r="L20" s="83"/>
    </row>
    <row r="21" spans="1:12" x14ac:dyDescent="0.2">
      <c r="A21" s="2" t="s">
        <v>142</v>
      </c>
      <c r="B21" s="12"/>
      <c r="C21" s="80"/>
      <c r="D21" s="25"/>
      <c r="E21" s="26"/>
      <c r="F21" s="28"/>
      <c r="G21" s="63"/>
      <c r="H21" s="63"/>
      <c r="I21" s="88"/>
      <c r="J21" s="88"/>
      <c r="K21" s="83"/>
      <c r="L21" s="83"/>
    </row>
    <row r="22" spans="1:12" x14ac:dyDescent="0.2">
      <c r="A22" s="2" t="s">
        <v>130</v>
      </c>
      <c r="B22" s="12"/>
      <c r="C22" s="72"/>
      <c r="D22" s="25"/>
      <c r="E22" s="79"/>
      <c r="F22" s="28"/>
      <c r="G22" s="63"/>
      <c r="H22" s="63"/>
      <c r="I22" s="88"/>
      <c r="J22" s="88"/>
      <c r="K22" s="83"/>
      <c r="L22" s="83"/>
    </row>
    <row r="23" spans="1:12" x14ac:dyDescent="0.2">
      <c r="A23" s="2" t="s">
        <v>89</v>
      </c>
      <c r="B23" s="12"/>
      <c r="C23" s="80"/>
      <c r="D23" s="25"/>
      <c r="E23" s="26"/>
      <c r="F23" s="28"/>
      <c r="G23" s="63"/>
      <c r="H23" s="63"/>
      <c r="I23" s="88"/>
      <c r="J23" s="88"/>
      <c r="K23" s="83"/>
      <c r="L23" s="83"/>
    </row>
    <row r="24" spans="1:12" x14ac:dyDescent="0.2">
      <c r="A24" s="2" t="s">
        <v>78</v>
      </c>
      <c r="B24" s="12"/>
      <c r="C24" s="72"/>
      <c r="D24" s="25"/>
      <c r="E24" s="79"/>
      <c r="F24" s="28"/>
      <c r="G24" s="63"/>
      <c r="H24" s="63"/>
      <c r="I24" s="88"/>
      <c r="J24" s="88"/>
      <c r="K24" s="83"/>
      <c r="L24" s="83"/>
    </row>
    <row r="25" spans="1:12" x14ac:dyDescent="0.2">
      <c r="A25" s="2" t="s">
        <v>143</v>
      </c>
      <c r="B25" s="12"/>
      <c r="C25" s="80"/>
      <c r="D25" s="25"/>
      <c r="E25" s="26"/>
      <c r="F25" s="28"/>
      <c r="G25" s="63"/>
      <c r="H25" s="63"/>
      <c r="I25" s="88"/>
      <c r="J25" s="88"/>
      <c r="K25" s="83"/>
      <c r="L25" s="83"/>
    </row>
    <row r="26" spans="1:12" x14ac:dyDescent="0.2">
      <c r="A26" s="2" t="s">
        <v>131</v>
      </c>
      <c r="B26" s="12"/>
      <c r="C26" s="72"/>
      <c r="D26" s="25"/>
      <c r="E26" s="79"/>
      <c r="F26" s="28"/>
      <c r="G26" s="63"/>
      <c r="H26" s="63"/>
      <c r="I26" s="88"/>
      <c r="J26" s="88"/>
      <c r="K26" s="83"/>
      <c r="L26" s="83"/>
    </row>
    <row r="27" spans="1:12" x14ac:dyDescent="0.2">
      <c r="A27" s="2" t="s">
        <v>31</v>
      </c>
      <c r="B27" s="12"/>
      <c r="C27" s="72"/>
      <c r="D27" s="25"/>
      <c r="E27" s="79"/>
      <c r="F27" s="28"/>
      <c r="G27" s="63"/>
      <c r="H27" s="63"/>
      <c r="I27" s="88"/>
      <c r="J27" s="88"/>
      <c r="K27" s="83"/>
      <c r="L27" s="83"/>
    </row>
    <row r="28" spans="1:12" x14ac:dyDescent="0.2">
      <c r="A28" s="2" t="s">
        <v>88</v>
      </c>
      <c r="B28" s="12"/>
      <c r="C28" s="72"/>
      <c r="D28" s="25"/>
      <c r="E28" s="79"/>
      <c r="F28" s="28"/>
      <c r="G28" s="63"/>
      <c r="H28" s="63"/>
      <c r="I28" s="88"/>
      <c r="J28" s="88"/>
      <c r="K28" s="83"/>
      <c r="L28" s="83"/>
    </row>
    <row r="29" spans="1:12" ht="15" customHeight="1" x14ac:dyDescent="0.2">
      <c r="A29" s="2" t="s">
        <v>16</v>
      </c>
      <c r="B29" s="12"/>
      <c r="C29" s="72"/>
      <c r="D29" s="25"/>
      <c r="E29" s="79"/>
      <c r="F29" s="28"/>
      <c r="G29" s="63"/>
      <c r="H29" s="63"/>
      <c r="I29" s="88"/>
      <c r="J29" s="88"/>
      <c r="K29" s="83"/>
      <c r="L29" s="83"/>
    </row>
    <row r="30" spans="1:12" x14ac:dyDescent="0.2">
      <c r="A30" s="2" t="s">
        <v>7</v>
      </c>
      <c r="B30" s="12"/>
      <c r="C30" s="72"/>
      <c r="D30" s="25"/>
      <c r="E30" s="79"/>
      <c r="F30" s="28"/>
      <c r="G30" s="63"/>
      <c r="H30" s="63"/>
      <c r="I30" s="88"/>
      <c r="J30" s="88"/>
      <c r="K30" s="83"/>
      <c r="L30" s="83"/>
    </row>
    <row r="31" spans="1:12" ht="22.5" x14ac:dyDescent="0.2">
      <c r="A31" s="2" t="s">
        <v>25</v>
      </c>
      <c r="B31" s="12"/>
      <c r="C31" s="72"/>
      <c r="D31" s="25"/>
      <c r="E31" s="79"/>
      <c r="F31" s="28"/>
      <c r="G31" s="63"/>
      <c r="H31" s="63"/>
      <c r="I31" s="88"/>
      <c r="J31" s="88"/>
      <c r="K31" s="83"/>
      <c r="L31" s="83"/>
    </row>
    <row r="32" spans="1:12" x14ac:dyDescent="0.2">
      <c r="A32" s="38" t="s">
        <v>3</v>
      </c>
      <c r="B32" s="12"/>
      <c r="C32" s="75"/>
      <c r="D32" s="25"/>
      <c r="E32" s="79"/>
      <c r="F32" s="28"/>
      <c r="G32" s="63"/>
      <c r="H32" s="63"/>
      <c r="I32" s="88"/>
      <c r="J32" s="88"/>
      <c r="K32" s="83"/>
      <c r="L32" s="83"/>
    </row>
    <row r="33" spans="1:12" x14ac:dyDescent="0.2">
      <c r="A33" s="55" t="s">
        <v>77</v>
      </c>
      <c r="B33" s="12"/>
      <c r="C33" s="75"/>
      <c r="D33" s="25"/>
      <c r="E33" s="79"/>
      <c r="F33" s="28"/>
      <c r="G33" s="63"/>
      <c r="H33" s="63"/>
      <c r="I33" s="88"/>
      <c r="J33" s="88"/>
      <c r="K33" s="83"/>
      <c r="L33" s="83"/>
    </row>
    <row r="34" spans="1:12" x14ac:dyDescent="0.2">
      <c r="A34" s="42" t="s">
        <v>74</v>
      </c>
      <c r="B34" s="12"/>
      <c r="C34" s="73"/>
      <c r="D34" s="25"/>
      <c r="E34" s="79"/>
      <c r="F34" s="28"/>
      <c r="G34" s="63"/>
      <c r="H34" s="63"/>
      <c r="I34" s="88"/>
      <c r="J34" s="88"/>
      <c r="K34" s="83"/>
      <c r="L34" s="83"/>
    </row>
    <row r="35" spans="1:12" x14ac:dyDescent="0.2">
      <c r="A35" s="43" t="s">
        <v>73</v>
      </c>
      <c r="B35" s="12"/>
      <c r="C35" s="72"/>
      <c r="D35" s="25"/>
      <c r="E35" s="79"/>
      <c r="F35" s="28"/>
      <c r="G35" s="63"/>
      <c r="H35" s="63"/>
      <c r="I35" s="88"/>
      <c r="J35" s="88"/>
      <c r="K35" s="83"/>
      <c r="L35" s="83"/>
    </row>
    <row r="36" spans="1:12" ht="14.25" customHeight="1" x14ac:dyDescent="0.2">
      <c r="A36" s="43" t="s">
        <v>5</v>
      </c>
      <c r="B36" s="12"/>
      <c r="C36" s="72"/>
      <c r="D36" s="25"/>
      <c r="E36" s="79"/>
      <c r="F36" s="28"/>
      <c r="G36" s="63"/>
      <c r="H36" s="63"/>
      <c r="I36" s="88"/>
      <c r="J36" s="88"/>
      <c r="K36" s="83"/>
      <c r="L36" s="83"/>
    </row>
    <row r="37" spans="1:12" x14ac:dyDescent="0.2">
      <c r="A37" s="43" t="s">
        <v>132</v>
      </c>
      <c r="B37" s="12"/>
      <c r="C37" s="72"/>
      <c r="D37" s="25"/>
      <c r="E37" s="79"/>
      <c r="F37" s="28"/>
      <c r="G37" s="63"/>
      <c r="H37" s="63"/>
      <c r="I37" s="88"/>
      <c r="J37" s="88"/>
      <c r="K37" s="83"/>
      <c r="L37" s="83"/>
    </row>
    <row r="38" spans="1:12" x14ac:dyDescent="0.2">
      <c r="A38" s="43" t="s">
        <v>21</v>
      </c>
      <c r="B38" s="12"/>
      <c r="C38" s="80"/>
      <c r="D38" s="25"/>
      <c r="E38" s="26"/>
      <c r="F38" s="28"/>
      <c r="G38" s="63"/>
      <c r="H38" s="63"/>
      <c r="I38" s="88"/>
      <c r="J38" s="88"/>
      <c r="K38" s="83"/>
      <c r="L38" s="83"/>
    </row>
    <row r="39" spans="1:12" x14ac:dyDescent="0.2">
      <c r="A39" s="43" t="s">
        <v>46</v>
      </c>
      <c r="B39" s="12"/>
      <c r="C39" s="80"/>
      <c r="D39" s="25"/>
      <c r="E39" s="26"/>
      <c r="F39" s="28"/>
      <c r="G39" s="63"/>
      <c r="H39" s="63"/>
      <c r="I39" s="88"/>
      <c r="J39" s="88"/>
      <c r="K39" s="83"/>
      <c r="L39" s="83"/>
    </row>
    <row r="40" spans="1:12" ht="22.5" x14ac:dyDescent="0.2">
      <c r="A40" s="43" t="s">
        <v>24</v>
      </c>
      <c r="B40" s="12"/>
      <c r="C40" s="72"/>
      <c r="D40" s="25"/>
      <c r="E40" s="79"/>
      <c r="F40" s="28"/>
      <c r="G40" s="63"/>
      <c r="H40" s="63"/>
      <c r="I40" s="88"/>
      <c r="J40" s="88"/>
      <c r="K40" s="83"/>
      <c r="L40" s="83"/>
    </row>
    <row r="41" spans="1:12" ht="22.5" x14ac:dyDescent="0.2">
      <c r="A41" s="42" t="s">
        <v>93</v>
      </c>
      <c r="B41" s="12"/>
      <c r="C41" s="72"/>
      <c r="D41" s="25"/>
      <c r="E41" s="79"/>
      <c r="F41" s="28"/>
      <c r="G41" s="63"/>
      <c r="H41" s="63"/>
      <c r="I41" s="88"/>
      <c r="J41" s="88"/>
      <c r="K41" s="83"/>
      <c r="L41" s="83"/>
    </row>
    <row r="42" spans="1:12" x14ac:dyDescent="0.2">
      <c r="A42" s="42" t="s">
        <v>32</v>
      </c>
      <c r="B42" s="12"/>
      <c r="C42" s="72"/>
      <c r="D42" s="25"/>
      <c r="E42" s="79"/>
      <c r="F42" s="28"/>
      <c r="G42" s="63"/>
      <c r="H42" s="63"/>
      <c r="I42" s="88"/>
      <c r="J42" s="88"/>
      <c r="K42" s="83"/>
      <c r="L42" s="83"/>
    </row>
    <row r="43" spans="1:12" x14ac:dyDescent="0.2">
      <c r="A43" s="42" t="s">
        <v>62</v>
      </c>
      <c r="B43" s="12"/>
      <c r="C43" s="72"/>
      <c r="D43" s="25"/>
      <c r="E43" s="79"/>
      <c r="F43" s="28"/>
      <c r="G43" s="63"/>
      <c r="H43" s="63"/>
      <c r="I43" s="88"/>
      <c r="J43" s="88"/>
      <c r="K43" s="83"/>
      <c r="L43" s="83"/>
    </row>
    <row r="44" spans="1:12" x14ac:dyDescent="0.2">
      <c r="A44" s="42" t="s">
        <v>147</v>
      </c>
      <c r="B44" s="12"/>
      <c r="C44" s="72"/>
      <c r="D44" s="25"/>
      <c r="E44" s="79"/>
      <c r="F44" s="28"/>
      <c r="G44" s="63"/>
      <c r="H44" s="63"/>
      <c r="I44" s="88"/>
      <c r="J44" s="88"/>
      <c r="K44" s="83"/>
      <c r="L44" s="83"/>
    </row>
    <row r="45" spans="1:12" ht="22.5" x14ac:dyDescent="0.2">
      <c r="A45" s="42" t="s">
        <v>90</v>
      </c>
      <c r="B45" s="12"/>
      <c r="C45" s="80"/>
      <c r="D45" s="25"/>
      <c r="E45" s="26"/>
      <c r="F45" s="28"/>
      <c r="G45" s="63"/>
      <c r="H45" s="63"/>
      <c r="I45" s="88"/>
      <c r="J45" s="88"/>
      <c r="K45" s="83"/>
      <c r="L45" s="83"/>
    </row>
    <row r="46" spans="1:12" x14ac:dyDescent="0.2">
      <c r="A46" s="43" t="s">
        <v>14</v>
      </c>
      <c r="B46" s="12"/>
      <c r="C46" s="72"/>
      <c r="D46" s="25"/>
      <c r="E46" s="79"/>
      <c r="F46" s="28"/>
      <c r="G46" s="63"/>
      <c r="H46" s="63"/>
      <c r="I46" s="88"/>
      <c r="J46" s="88"/>
      <c r="K46" s="83"/>
      <c r="L46" s="83"/>
    </row>
    <row r="47" spans="1:12" x14ac:dyDescent="0.2">
      <c r="A47" s="43" t="s">
        <v>145</v>
      </c>
      <c r="B47" s="12"/>
      <c r="C47" s="72"/>
      <c r="D47" s="25"/>
      <c r="E47" s="79"/>
      <c r="F47" s="28"/>
      <c r="G47" s="63"/>
      <c r="H47" s="63"/>
      <c r="I47" s="88"/>
      <c r="J47" s="88"/>
      <c r="K47" s="83"/>
      <c r="L47" s="83"/>
    </row>
    <row r="48" spans="1:12" x14ac:dyDescent="0.2">
      <c r="A48" s="43" t="s">
        <v>133</v>
      </c>
      <c r="B48" s="12"/>
      <c r="C48" s="72"/>
      <c r="D48" s="25"/>
      <c r="E48" s="79"/>
      <c r="F48" s="28"/>
      <c r="G48" s="63"/>
      <c r="H48" s="63"/>
      <c r="I48" s="86"/>
      <c r="J48" s="88"/>
      <c r="K48" s="83"/>
      <c r="L48" s="83"/>
    </row>
    <row r="49" spans="1:12" x14ac:dyDescent="0.2">
      <c r="A49" s="43" t="s">
        <v>9</v>
      </c>
      <c r="B49" s="12"/>
      <c r="C49" s="80"/>
      <c r="D49" s="25"/>
      <c r="E49" s="26"/>
      <c r="F49" s="28"/>
      <c r="G49" s="63"/>
      <c r="H49" s="63"/>
      <c r="I49" s="88"/>
      <c r="J49" s="88"/>
      <c r="K49" s="83"/>
      <c r="L49" s="83"/>
    </row>
    <row r="50" spans="1:12" x14ac:dyDescent="0.2">
      <c r="A50" s="43" t="s">
        <v>94</v>
      </c>
      <c r="B50" s="12"/>
      <c r="C50" s="80"/>
      <c r="D50" s="25"/>
      <c r="E50" s="26"/>
      <c r="F50" s="28"/>
      <c r="G50" s="63"/>
      <c r="H50" s="63"/>
      <c r="I50" s="88"/>
      <c r="J50" s="88"/>
      <c r="K50" s="83"/>
      <c r="L50" s="83"/>
    </row>
    <row r="51" spans="1:12" x14ac:dyDescent="0.2">
      <c r="A51" s="42" t="s">
        <v>26</v>
      </c>
      <c r="B51" s="16"/>
      <c r="C51" s="76"/>
      <c r="D51" s="25"/>
      <c r="E51" s="81"/>
      <c r="F51" s="28"/>
      <c r="G51" s="63"/>
      <c r="H51" s="63"/>
      <c r="I51" s="88"/>
      <c r="J51" s="88"/>
      <c r="K51" s="83"/>
      <c r="L51" s="83"/>
    </row>
    <row r="52" spans="1:12" ht="21.75" x14ac:dyDescent="0.2">
      <c r="A52" s="43" t="s">
        <v>36</v>
      </c>
      <c r="B52" s="12"/>
      <c r="C52" s="72"/>
      <c r="D52" s="25"/>
      <c r="E52" s="79"/>
      <c r="F52" s="28"/>
      <c r="G52" s="63"/>
      <c r="H52" s="63"/>
      <c r="I52" s="88"/>
      <c r="J52" s="88"/>
      <c r="K52" s="83"/>
      <c r="L52" s="83"/>
    </row>
    <row r="53" spans="1:12" ht="21.75" x14ac:dyDescent="0.2">
      <c r="A53" s="43" t="s">
        <v>66</v>
      </c>
      <c r="B53" s="12"/>
      <c r="C53" s="74"/>
      <c r="D53" s="25"/>
      <c r="E53" s="79"/>
      <c r="F53" s="28"/>
      <c r="G53" s="63"/>
      <c r="H53" s="63"/>
      <c r="I53" s="88"/>
      <c r="J53" s="88"/>
      <c r="K53" s="83"/>
      <c r="L53" s="83"/>
    </row>
    <row r="54" spans="1:12" ht="21.75" x14ac:dyDescent="0.2">
      <c r="A54" s="43" t="s">
        <v>55</v>
      </c>
      <c r="B54" s="12"/>
      <c r="C54" s="74"/>
      <c r="D54" s="25"/>
      <c r="E54" s="79"/>
      <c r="F54" s="28"/>
      <c r="G54" s="63"/>
      <c r="H54" s="63"/>
      <c r="I54" s="88"/>
      <c r="J54" s="88"/>
      <c r="K54" s="83"/>
      <c r="L54" s="83"/>
    </row>
    <row r="55" spans="1:12" ht="21.75" x14ac:dyDescent="0.2">
      <c r="A55" s="43" t="s">
        <v>91</v>
      </c>
      <c r="B55" s="12"/>
      <c r="C55" s="72"/>
      <c r="D55" s="25"/>
      <c r="E55" s="79"/>
      <c r="F55" s="28"/>
      <c r="G55" s="63"/>
      <c r="H55" s="63"/>
      <c r="I55" s="88"/>
      <c r="J55" s="88"/>
      <c r="K55" s="83"/>
      <c r="L55" s="83"/>
    </row>
    <row r="56" spans="1:12" ht="21.75" x14ac:dyDescent="0.2">
      <c r="A56" s="43" t="s">
        <v>28</v>
      </c>
      <c r="B56" s="12"/>
      <c r="C56" s="72"/>
      <c r="D56" s="25"/>
      <c r="E56" s="79"/>
      <c r="F56" s="28"/>
      <c r="G56" s="63"/>
      <c r="H56" s="63"/>
      <c r="I56" s="88"/>
      <c r="J56" s="88"/>
      <c r="K56" s="83"/>
      <c r="L56" s="83"/>
    </row>
    <row r="57" spans="1:12" x14ac:dyDescent="0.2">
      <c r="A57" s="43" t="s">
        <v>58</v>
      </c>
      <c r="B57" s="12"/>
      <c r="C57" s="72"/>
      <c r="D57" s="25"/>
      <c r="E57" s="79"/>
      <c r="F57" s="28"/>
      <c r="G57" s="63"/>
      <c r="H57" s="63"/>
      <c r="I57" s="88"/>
      <c r="J57" s="88"/>
      <c r="K57" s="83"/>
      <c r="L57" s="83"/>
    </row>
    <row r="58" spans="1:12" x14ac:dyDescent="0.2">
      <c r="A58" s="43" t="s">
        <v>37</v>
      </c>
      <c r="B58" s="12"/>
      <c r="C58" s="72"/>
      <c r="D58" s="25"/>
      <c r="E58" s="79"/>
      <c r="F58" s="28"/>
      <c r="G58" s="63"/>
      <c r="H58" s="63"/>
      <c r="I58" s="88"/>
      <c r="J58" s="88"/>
      <c r="K58" s="83"/>
      <c r="L58" s="83"/>
    </row>
    <row r="59" spans="1:12" x14ac:dyDescent="0.2">
      <c r="A59" s="43" t="s">
        <v>38</v>
      </c>
      <c r="B59" s="12"/>
      <c r="C59" s="72"/>
      <c r="D59" s="25"/>
      <c r="E59" s="79"/>
      <c r="F59" s="28"/>
      <c r="G59" s="63"/>
      <c r="H59" s="63"/>
      <c r="I59" s="88"/>
      <c r="J59" s="88"/>
      <c r="K59" s="83"/>
      <c r="L59" s="83"/>
    </row>
    <row r="60" spans="1:12" x14ac:dyDescent="0.2">
      <c r="A60" s="43" t="s">
        <v>135</v>
      </c>
      <c r="B60" s="12"/>
      <c r="C60" s="80"/>
      <c r="D60" s="25"/>
      <c r="E60" s="26"/>
      <c r="F60" s="28"/>
      <c r="G60" s="63"/>
      <c r="H60" s="63"/>
      <c r="I60" s="88"/>
      <c r="J60" s="88"/>
      <c r="K60" s="83"/>
      <c r="L60" s="83"/>
    </row>
    <row r="61" spans="1:12" ht="22.5" x14ac:dyDescent="0.2">
      <c r="A61" s="32" t="s">
        <v>95</v>
      </c>
      <c r="B61" s="17"/>
      <c r="C61" s="72"/>
      <c r="D61" s="25"/>
      <c r="E61" s="79"/>
      <c r="F61" s="28"/>
      <c r="G61" s="63"/>
      <c r="H61" s="63"/>
      <c r="I61" s="86"/>
      <c r="J61" s="88"/>
      <c r="K61" s="83"/>
      <c r="L61" s="83"/>
    </row>
    <row r="62" spans="1:12" x14ac:dyDescent="0.2">
      <c r="A62" s="32" t="s">
        <v>39</v>
      </c>
      <c r="B62" s="17"/>
      <c r="C62" s="72"/>
      <c r="D62" s="25"/>
      <c r="E62" s="79"/>
      <c r="F62" s="28"/>
      <c r="G62" s="63"/>
      <c r="H62" s="63"/>
      <c r="I62" s="88"/>
      <c r="J62" s="88"/>
      <c r="K62" s="83"/>
      <c r="L62" s="83"/>
    </row>
    <row r="63" spans="1:12" x14ac:dyDescent="0.2">
      <c r="A63" s="32" t="s">
        <v>98</v>
      </c>
      <c r="B63" s="17"/>
      <c r="C63" s="72"/>
      <c r="D63" s="25"/>
      <c r="E63" s="79"/>
      <c r="F63" s="28"/>
      <c r="G63" s="63"/>
      <c r="H63" s="63"/>
      <c r="I63" s="88"/>
      <c r="J63" s="88"/>
      <c r="K63" s="83"/>
      <c r="L63" s="83"/>
    </row>
    <row r="64" spans="1:12" ht="22.5" x14ac:dyDescent="0.2">
      <c r="A64" s="32" t="s">
        <v>134</v>
      </c>
      <c r="B64" s="17"/>
      <c r="C64" s="72"/>
      <c r="D64" s="25"/>
      <c r="E64" s="79"/>
      <c r="F64" s="28"/>
      <c r="G64" s="63"/>
      <c r="H64" s="63"/>
      <c r="I64" s="88"/>
      <c r="J64" s="88"/>
      <c r="K64" s="83"/>
      <c r="L64" s="83"/>
    </row>
    <row r="65" spans="1:12" x14ac:dyDescent="0.2">
      <c r="A65" s="32" t="s">
        <v>42</v>
      </c>
      <c r="B65" s="17"/>
      <c r="C65" s="72"/>
      <c r="D65" s="25"/>
      <c r="E65" s="79"/>
      <c r="F65" s="28"/>
      <c r="G65" s="63"/>
      <c r="H65" s="63"/>
      <c r="I65" s="88"/>
      <c r="J65" s="88"/>
      <c r="K65" s="83"/>
      <c r="L65" s="83"/>
    </row>
    <row r="66" spans="1:12" x14ac:dyDescent="0.2">
      <c r="A66" s="32" t="s">
        <v>56</v>
      </c>
      <c r="B66" s="17"/>
      <c r="C66" s="72"/>
      <c r="D66" s="25"/>
      <c r="E66" s="79"/>
      <c r="F66" s="28"/>
      <c r="G66" s="63"/>
      <c r="H66" s="63"/>
      <c r="I66" s="88"/>
      <c r="J66" s="88"/>
      <c r="K66" s="83"/>
      <c r="L66" s="83"/>
    </row>
    <row r="67" spans="1:12" x14ac:dyDescent="0.2">
      <c r="A67" s="32" t="s">
        <v>136</v>
      </c>
      <c r="B67" s="17"/>
      <c r="C67" s="72"/>
      <c r="D67" s="25"/>
      <c r="E67" s="79"/>
      <c r="F67" s="28"/>
      <c r="G67" s="63"/>
      <c r="H67" s="63"/>
      <c r="I67" s="88"/>
      <c r="J67" s="88"/>
      <c r="K67" s="83"/>
      <c r="L67" s="83"/>
    </row>
    <row r="68" spans="1:12" x14ac:dyDescent="0.2">
      <c r="A68" s="32" t="s">
        <v>72</v>
      </c>
      <c r="B68" s="17"/>
      <c r="C68" s="80"/>
      <c r="D68" s="25"/>
      <c r="E68" s="26"/>
      <c r="F68" s="28"/>
      <c r="G68" s="63"/>
      <c r="H68" s="63"/>
      <c r="I68" s="88"/>
      <c r="J68" s="88"/>
      <c r="K68" s="83"/>
      <c r="L68" s="83"/>
    </row>
    <row r="69" spans="1:12" ht="22.5" x14ac:dyDescent="0.2">
      <c r="A69" s="32" t="s">
        <v>137</v>
      </c>
      <c r="B69" s="17"/>
      <c r="C69" s="72"/>
      <c r="D69" s="25"/>
      <c r="E69" s="79"/>
      <c r="F69" s="28"/>
      <c r="G69" s="63"/>
      <c r="H69" s="63"/>
      <c r="I69" s="86"/>
      <c r="J69" s="88"/>
      <c r="K69" s="83"/>
      <c r="L69" s="83"/>
    </row>
    <row r="70" spans="1:12" ht="15.75" customHeight="1" x14ac:dyDescent="0.2">
      <c r="A70" s="32" t="s">
        <v>64</v>
      </c>
      <c r="B70" s="17"/>
      <c r="C70" s="72"/>
      <c r="D70" s="25"/>
      <c r="E70" s="79"/>
      <c r="F70" s="28"/>
      <c r="G70" s="63"/>
      <c r="H70" s="63"/>
      <c r="I70" s="88"/>
      <c r="J70" s="88"/>
      <c r="K70" s="83"/>
      <c r="L70" s="83"/>
    </row>
    <row r="71" spans="1:12" ht="15.75" customHeight="1" x14ac:dyDescent="0.2">
      <c r="A71" s="32" t="s">
        <v>144</v>
      </c>
      <c r="B71" s="17"/>
      <c r="C71" s="72"/>
      <c r="D71" s="25"/>
      <c r="E71" s="79"/>
      <c r="F71" s="28"/>
      <c r="G71" s="63"/>
      <c r="H71" s="63"/>
      <c r="I71" s="88"/>
      <c r="J71" s="88"/>
      <c r="K71" s="83"/>
      <c r="L71" s="83"/>
    </row>
    <row r="72" spans="1:12" ht="15.75" customHeight="1" x14ac:dyDescent="0.2">
      <c r="A72" s="32" t="s">
        <v>138</v>
      </c>
      <c r="B72" s="17"/>
      <c r="C72" s="72"/>
      <c r="D72" s="25"/>
      <c r="E72" s="79"/>
      <c r="F72" s="28"/>
      <c r="G72" s="63"/>
      <c r="H72" s="63"/>
      <c r="I72" s="88"/>
      <c r="J72" s="88"/>
      <c r="K72" s="83"/>
      <c r="L72" s="83"/>
    </row>
    <row r="73" spans="1:12" x14ac:dyDescent="0.2">
      <c r="A73" s="27" t="s">
        <v>44</v>
      </c>
      <c r="B73" s="26"/>
      <c r="C73" s="72"/>
      <c r="D73" s="25"/>
      <c r="E73" s="26"/>
      <c r="F73" s="28"/>
      <c r="G73" s="63"/>
      <c r="H73" s="63">
        <f>B73*G73+SUM(H8:H72)</f>
        <v>0</v>
      </c>
      <c r="I73" s="88"/>
      <c r="J73" s="88"/>
      <c r="K73" s="83"/>
      <c r="L73" s="83"/>
    </row>
    <row r="74" spans="1:12" x14ac:dyDescent="0.2">
      <c r="D74" s="82"/>
      <c r="I74" s="83"/>
      <c r="J74" s="83"/>
      <c r="K74" s="83"/>
      <c r="L74" s="83"/>
    </row>
    <row r="82" spans="1:1" x14ac:dyDescent="0.2">
      <c r="A82">
        <f>D74+F74</f>
        <v>0</v>
      </c>
    </row>
  </sheetData>
  <mergeCells count="5">
    <mergeCell ref="A1:D2"/>
    <mergeCell ref="C5:D5"/>
    <mergeCell ref="E5:F5"/>
    <mergeCell ref="G5:H5"/>
    <mergeCell ref="I5:J5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Foglio1 (3)</vt:lpstr>
      <vt:lpstr>Foglio1 (2)</vt:lpstr>
      <vt:lpstr>Foglio1</vt:lpstr>
      <vt:lpstr>ORD.PER PLESSO MARZO2020</vt:lpstr>
      <vt:lpstr>Materiale Eli</vt:lpstr>
      <vt:lpstr>Materiale ordinato Ardigò</vt:lpstr>
      <vt:lpstr>CPLSIMA</vt:lpstr>
      <vt:lpstr>Richiesta coll.scol.nov.2023</vt:lpstr>
      <vt:lpstr>RICHIESTA PREVENTIVO MATERIALE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Intel</cp:lastModifiedBy>
  <cp:lastPrinted>2023-12-05T07:24:18Z</cp:lastPrinted>
  <dcterms:created xsi:type="dcterms:W3CDTF">1996-11-05T10:16:36Z</dcterms:created>
  <dcterms:modified xsi:type="dcterms:W3CDTF">2023-12-05T09:32:06Z</dcterms:modified>
</cp:coreProperties>
</file>