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pubblica\ARCHIVIO CORRENTE 2023 2024\DIRETTORE SERVIZI GEN E AMM\"/>
    </mc:Choice>
  </mc:AlternateContent>
  <bookViews>
    <workbookView xWindow="0" yWindow="0" windowWidth="28800" windowHeight="1170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<sst xmlns="http://schemas.openxmlformats.org/spreadsheetml/2006/main" count="175" uniqueCount="151">
  <si>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</si>
  <si>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</si>
  <si>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</si>
  <si>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</si>
  <si>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</si>
  <si>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</si>
  <si>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</si>
  <si>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</si>
  <si>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</si>
  <si>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</si>
  <si>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</si>
  <si>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</si>
  <si>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</si>
  <si>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</si>
  <si>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</si>
  <si>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</si>
  <si>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</si>
  <si>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</si>
  <si>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</si>
  <si>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</si>
  <si>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PERUGIA 15</t>
  </si>
  <si>
    <t>06134 PONTE PATTOLI (PG) - VIA V. HUGO - C.F. 94152370543 C.M. PGIC85600V</t>
  </si>
  <si>
    <t>2023</t>
  </si>
  <si>
    <t>0000000528/PA del 12/01/2023</t>
  </si>
  <si>
    <t>49015 del 28/12/2022</t>
  </si>
  <si>
    <t>1023006582 del 18/01/2023</t>
  </si>
  <si>
    <t>4 del 19/01/2023</t>
  </si>
  <si>
    <t>4/01 del 24/01/2023</t>
  </si>
  <si>
    <t>230043/E del 23/01/2023</t>
  </si>
  <si>
    <t>1010814943 del 25/01/2023</t>
  </si>
  <si>
    <t>1023025715 del 01/02/2023</t>
  </si>
  <si>
    <t>9 del 01/02/2023</t>
  </si>
  <si>
    <t>16LIBRI del 06/02/2023</t>
  </si>
  <si>
    <t>15 /PA del 03/02/2023</t>
  </si>
  <si>
    <t>3073/FVISE del 07/02/2023</t>
  </si>
  <si>
    <t>55/0/2023 del 09/02/2023</t>
  </si>
  <si>
    <t>V3-4355 del 08/02/2023</t>
  </si>
  <si>
    <t>V3-5185 del 15/02/2023</t>
  </si>
  <si>
    <t>1155 del 24/10/2022</t>
  </si>
  <si>
    <t>1265 del 23/12/2022</t>
  </si>
  <si>
    <t>1010822547 del 28/02/2023</t>
  </si>
  <si>
    <t>5 del 07/03/2023</t>
  </si>
  <si>
    <t>38/PA del 07/03/2023</t>
  </si>
  <si>
    <t>37/PA del 07/03/2023</t>
  </si>
  <si>
    <t>34/PA del 06/03/2023</t>
  </si>
  <si>
    <t>33 /PA del 06/03/2023</t>
  </si>
  <si>
    <t>9 del 06/03/2023</t>
  </si>
  <si>
    <t>5/PA del 14/02/2023</t>
  </si>
  <si>
    <t>105/0/2023 del 15/03/2023</t>
  </si>
  <si>
    <t>100/0/2023 del 13/03/2023</t>
  </si>
  <si>
    <t>38 del 13/03/2023</t>
  </si>
  <si>
    <t>41 del 14/03/2023</t>
  </si>
  <si>
    <t>FPA 45/23 del 13/03/2023</t>
  </si>
  <si>
    <t>39/PA del 20/03/2023</t>
  </si>
  <si>
    <t>2/PA-2023 del 21/03/2023</t>
  </si>
  <si>
    <t>54/EN del 27/03/2023</t>
  </si>
  <si>
    <t>31/PA del 04/04/2023</t>
  </si>
  <si>
    <t>56/PA del 31/03/2023</t>
  </si>
  <si>
    <t>1023091062 del 12/04/2023</t>
  </si>
  <si>
    <t>1PA del 14/04/2023</t>
  </si>
  <si>
    <t>FATTPA 25_23 del 16/04/2023</t>
  </si>
  <si>
    <t>FATTPA 26_23 del 16/04/2023</t>
  </si>
  <si>
    <t>6 del 18/04/2023</t>
  </si>
  <si>
    <t>5 del 17/04/2023</t>
  </si>
  <si>
    <t>57/PA del 18/04/2023</t>
  </si>
  <si>
    <t>81/PA del 27/04/2023</t>
  </si>
  <si>
    <t>75/PA del 20/04/2023</t>
  </si>
  <si>
    <t>1010831382 del 20/04/2023</t>
  </si>
  <si>
    <t>187/0/2023 del 27/04/2023</t>
  </si>
  <si>
    <t>40-13 del 27/04/2023</t>
  </si>
  <si>
    <t>40-14 del 27/04/2023</t>
  </si>
  <si>
    <t>FPA 1/23 del 09/04/2023</t>
  </si>
  <si>
    <t>1023116304 del 02/05/2023</t>
  </si>
  <si>
    <t>105/PA del 10/05/2023</t>
  </si>
  <si>
    <t>101/PA del 09/05/2023</t>
  </si>
  <si>
    <t>99/PA del 09/05/2023</t>
  </si>
  <si>
    <t>109/PA del 12/05/2023</t>
  </si>
  <si>
    <t>FPA 12/23 del 05/05/2023</t>
  </si>
  <si>
    <t>200/2023 del 27/04/2023</t>
  </si>
  <si>
    <t>0005213-U del 29/04/2023</t>
  </si>
  <si>
    <t>458/FI del 09/05/2023</t>
  </si>
  <si>
    <t>1934 del 28/04/2023</t>
  </si>
  <si>
    <t>10/PA del 09/12/2022</t>
  </si>
  <si>
    <t>113/PA del 17/05/2023</t>
  </si>
  <si>
    <t>16/00 del 19/05/2023</t>
  </si>
  <si>
    <t>16/01 del 19/05/2023</t>
  </si>
  <si>
    <t>0005917-U del 12/05/2023</t>
  </si>
  <si>
    <t>1023136477 del 24/05/2023</t>
  </si>
  <si>
    <t>123/PA del 22/05/2023</t>
  </si>
  <si>
    <t>124/PA del 25/05/2023</t>
  </si>
  <si>
    <t>1010839024 del 29/05/2023</t>
  </si>
  <si>
    <t>19/00 del 29/05/2023</t>
  </si>
  <si>
    <t>19/01 del 29/05/2023</t>
  </si>
  <si>
    <t>69/PA del 22/05/2023</t>
  </si>
  <si>
    <t>3162/P del 29/05/2023</t>
  </si>
  <si>
    <t>FATTPA 12_23 del 07/06/2023</t>
  </si>
  <si>
    <t>147/PA del 16/06/2023</t>
  </si>
  <si>
    <t>FPA 12/23 del 15/06/2023</t>
  </si>
  <si>
    <t>12 del 15/06/2023</t>
  </si>
  <si>
    <t>30 del 15/06/2023</t>
  </si>
  <si>
    <t>6/PA-2023 del 05/07/2023</t>
  </si>
  <si>
    <t>FATTPA 7_23 del 05/07/2023</t>
  </si>
  <si>
    <t>319 del 26/06/2023</t>
  </si>
  <si>
    <t>83/PA del 30/06/2023</t>
  </si>
  <si>
    <t>1023173695 del 03/07/2023</t>
  </si>
  <si>
    <t>384 del 07/07/2023</t>
  </si>
  <si>
    <t>11 del 03/07/2023</t>
  </si>
  <si>
    <t>1010847800 del 24/07/2023</t>
  </si>
  <si>
    <t>127 del 21/06/2023</t>
  </si>
  <si>
    <t>37/2023 del 11/01/2023</t>
  </si>
  <si>
    <t>FPA 9/23 del 19/05/2023</t>
  </si>
  <si>
    <t>FPA 20/23 del 27/07/2023</t>
  </si>
  <si>
    <t>1010854291 del 28/08/2023</t>
  </si>
  <si>
    <t>0000001884/PA del 01/09/2023</t>
  </si>
  <si>
    <t>0000001885/PA del 01/09/2023</t>
  </si>
  <si>
    <t>1023227400 del 08/09/2023</t>
  </si>
  <si>
    <t>168/2023 del 31/08/2023</t>
  </si>
  <si>
    <t>1869 del 11/09/2023</t>
  </si>
  <si>
    <t>191/PA del 13/09/2023</t>
  </si>
  <si>
    <t>0000001883/PA del 01/09/2023</t>
  </si>
  <si>
    <t>101/PA del 08/09/2023</t>
  </si>
  <si>
    <t>206/PA del 11/09/2023</t>
  </si>
  <si>
    <t>207/PA del 11/09/2023</t>
  </si>
  <si>
    <t>199/PA del 11/09/2023</t>
  </si>
  <si>
    <t>203/PA del 11/09/2023</t>
  </si>
  <si>
    <t>198/PA del 11/09/2023</t>
  </si>
  <si>
    <t>200/PA del 11/09/2023</t>
  </si>
  <si>
    <t>201/PA del 11/09/2023</t>
  </si>
  <si>
    <t>202/PA del 11/09/2023</t>
  </si>
  <si>
    <t>88/D del 03/07/2023</t>
  </si>
  <si>
    <t>87/D del 03/07/2023</t>
  </si>
  <si>
    <t>205/PA del 11/09/2023</t>
  </si>
  <si>
    <t>204/PA del 11/09/2023</t>
  </si>
  <si>
    <t>4/1.001 del 10/11/2023</t>
  </si>
  <si>
    <t>621 del 20/10/2023</t>
  </si>
  <si>
    <t>1010863126 del 24/10/2023</t>
  </si>
  <si>
    <t>3020040940 del 13/11/2023</t>
  </si>
  <si>
    <t>139/PA del 02/11/2023</t>
  </si>
  <si>
    <t>58/00 del 24/11/2023</t>
  </si>
  <si>
    <t>2533/B del 15/11/2023</t>
  </si>
  <si>
    <t>1010870070 del 29/11/2023</t>
  </si>
  <si>
    <t>279/PA del 30/11/2023</t>
  </si>
  <si>
    <t>7709/P del 30/11/2023</t>
  </si>
  <si>
    <t>831/V1/2023 del 30/11/2023</t>
  </si>
  <si>
    <t>FPA 28/23 del 06/12/2023</t>
  </si>
  <si>
    <t>1023300987 del 06/12/2023</t>
  </si>
  <si>
    <t>0000004261/PA del 05/12/2023</t>
  </si>
  <si>
    <t>84/2023/FE del 23/10/2023</t>
  </si>
  <si>
    <t>FATTPA 53_23 del 12/12/2023</t>
  </si>
  <si>
    <t>FATTPA 54_23 del 12/12/2023</t>
  </si>
  <si>
    <t>3015/PA del 30/10/2023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</si>
</sst>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128</v>
      </c>
      <c r="B9" s="33"/>
      <c r="C9" s="32">
        <f>SUM(C13:C16)</f>
        <v>282794.87</v>
      </c>
      <c r="D9" s="33"/>
      <c r="E9" s="38">
        <f>('Trimestre 1'!H1+'Trimestre 2'!H1+'Trimestre 3'!H1+'Trimestre 4'!H1)/C9</f>
        <v>25.325984803048225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33</v>
      </c>
      <c r="C13" s="26">
        <f>'Trimestre 1'!B1</f>
        <v>61280.85</v>
      </c>
      <c r="D13" s="26">
        <f>'Trimestre 1'!G1</f>
        <v>-24.621245462489508</v>
      </c>
      <c r="E13" s="26">
        <v>122846.74</v>
      </c>
      <c r="F13" s="30">
        <v>10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44</v>
      </c>
      <c r="C14" s="26">
        <f>'Trimestre 2'!B1</f>
        <v>99915.7</v>
      </c>
      <c r="D14" s="26">
        <f>'Trimestre 2'!G1</f>
        <v>67.133439989911494</v>
      </c>
      <c r="E14" s="26">
        <v>45131.56</v>
      </c>
      <c r="F14" s="30">
        <v>10</v>
      </c>
    </row>
    <row r="15" spans="1:9" ht="22.5" customHeight="1" x14ac:dyDescent="0.25">
      <c r="A15" s="25" t="s">
        <v>15</v>
      </c>
      <c r="B15" s="14">
        <f>'Trimestre 3'!C1</f>
        <v>29</v>
      </c>
      <c r="C15" s="26">
        <f>'Trimestre 3'!B1</f>
        <v>48041.539999999994</v>
      </c>
      <c r="D15" s="26">
        <f>'Trimestre 3'!G1</f>
        <v>30.708070973578284</v>
      </c>
      <c r="E15" s="26">
        <v>4678.54</v>
      </c>
      <c r="F15" s="30">
        <v>8</v>
      </c>
    </row>
    <row r="16" spans="1:9" ht="21.75" customHeight="1" x14ac:dyDescent="0.25">
      <c r="A16" s="25" t="s">
        <v>16</v>
      </c>
      <c r="B16" s="14">
        <f>'Trimestre 4'!C1</f>
        <v>22</v>
      </c>
      <c r="C16" s="26">
        <f>'Trimestre 4'!B1</f>
        <v>73556.78</v>
      </c>
      <c r="D16" s="26">
        <f>'Trimestre 4'!G1</f>
        <v>6.6332669809635494</v>
      </c>
      <c r="E16" s="26">
        <v>74823.399999999994</v>
      </c>
      <c r="F16" s="30">
        <v>19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61280.85</v>
      </c>
      <c r="C1" s="31">
        <f>COUNTA(A4:A203)</f>
        <v>33</v>
      </c>
      <c r="G1" s="13">
        <f>IF(B1&lt;&gt;0,H1/B1,0)</f>
        <v>-24.621245462489508</v>
      </c>
      <c r="H1" s="12">
        <f>SUM(H4:H195)</f>
        <v>-1508810.85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1275</v>
      </c>
      <c r="C4" s="10">
        <v>44973</v>
      </c>
      <c r="D4" s="10">
        <v>44952</v>
      </c>
      <c r="E4" s="10"/>
      <c r="F4" s="10"/>
      <c r="G4" s="1">
        <f>D4-C4-(F4-E4)</f>
        <v>-21</v>
      </c>
      <c r="H4" s="9">
        <f>B4*G4</f>
        <v>-26775</v>
      </c>
    </row>
    <row r="5" spans="1:8" x14ac:dyDescent="0.25">
      <c r="A5" s="16" t="s">
        <v>24</v>
      </c>
      <c r="B5" s="9">
        <v>1800</v>
      </c>
      <c r="C5" s="10">
        <v>44954</v>
      </c>
      <c r="D5" s="10">
        <v>44952</v>
      </c>
      <c r="E5" s="10"/>
      <c r="F5" s="10"/>
      <c r="G5" s="1">
        <f t="shared" ref="G5:G68" si="0">D5-C5-(F5-E5)</f>
        <v>-2</v>
      </c>
      <c r="H5" s="9">
        <f t="shared" ref="H5:H68" si="1">B5*G5</f>
        <v>-3600</v>
      </c>
    </row>
    <row r="6" spans="1:8" x14ac:dyDescent="0.25">
      <c r="A6" s="16" t="s">
        <v>25</v>
      </c>
      <c r="B6" s="9">
        <v>39.799999999999997</v>
      </c>
      <c r="C6" s="10">
        <v>44979</v>
      </c>
      <c r="D6" s="10">
        <v>44952</v>
      </c>
      <c r="E6" s="10"/>
      <c r="F6" s="10"/>
      <c r="G6" s="1">
        <f t="shared" si="0"/>
        <v>-27</v>
      </c>
      <c r="H6" s="9">
        <f t="shared" si="1"/>
        <v>-1074.5999999999999</v>
      </c>
    </row>
    <row r="7" spans="1:8" x14ac:dyDescent="0.25">
      <c r="A7" s="16" t="s">
        <v>26</v>
      </c>
      <c r="B7" s="9">
        <v>280</v>
      </c>
      <c r="C7" s="10">
        <v>44979</v>
      </c>
      <c r="D7" s="10">
        <v>44952</v>
      </c>
      <c r="E7" s="10"/>
      <c r="F7" s="10"/>
      <c r="G7" s="1">
        <f t="shared" si="0"/>
        <v>-27</v>
      </c>
      <c r="H7" s="9">
        <f t="shared" si="1"/>
        <v>-7560</v>
      </c>
    </row>
    <row r="8" spans="1:8" x14ac:dyDescent="0.25">
      <c r="A8" s="16" t="s">
        <v>27</v>
      </c>
      <c r="B8" s="9">
        <v>3772.12</v>
      </c>
      <c r="C8" s="10">
        <v>44982</v>
      </c>
      <c r="D8" s="10">
        <v>44952</v>
      </c>
      <c r="E8" s="10"/>
      <c r="F8" s="10"/>
      <c r="G8" s="1">
        <f t="shared" si="0"/>
        <v>-30</v>
      </c>
      <c r="H8" s="9">
        <f t="shared" si="1"/>
        <v>-113163.6</v>
      </c>
    </row>
    <row r="9" spans="1:8" x14ac:dyDescent="0.25">
      <c r="A9" s="16" t="s">
        <v>28</v>
      </c>
      <c r="B9" s="9">
        <v>1055</v>
      </c>
      <c r="C9" s="10">
        <v>44982</v>
      </c>
      <c r="D9" s="10">
        <v>44952</v>
      </c>
      <c r="E9" s="10"/>
      <c r="F9" s="10"/>
      <c r="G9" s="1">
        <f t="shared" si="0"/>
        <v>-30</v>
      </c>
      <c r="H9" s="9">
        <f t="shared" si="1"/>
        <v>-31650</v>
      </c>
    </row>
    <row r="10" spans="1:8" x14ac:dyDescent="0.25">
      <c r="A10" s="16" t="s">
        <v>29</v>
      </c>
      <c r="B10" s="9">
        <v>574.29</v>
      </c>
      <c r="C10" s="10">
        <v>44982</v>
      </c>
      <c r="D10" s="10">
        <v>44952</v>
      </c>
      <c r="E10" s="10"/>
      <c r="F10" s="10"/>
      <c r="G10" s="1">
        <f t="shared" si="0"/>
        <v>-30</v>
      </c>
      <c r="H10" s="9">
        <f t="shared" si="1"/>
        <v>-17228.7</v>
      </c>
    </row>
    <row r="11" spans="1:8" x14ac:dyDescent="0.25">
      <c r="A11" s="16" t="s">
        <v>30</v>
      </c>
      <c r="B11" s="9">
        <v>62.85</v>
      </c>
      <c r="C11" s="10">
        <v>44993</v>
      </c>
      <c r="D11" s="10">
        <v>44966</v>
      </c>
      <c r="E11" s="10"/>
      <c r="F11" s="10"/>
      <c r="G11" s="1">
        <f t="shared" si="0"/>
        <v>-27</v>
      </c>
      <c r="H11" s="9">
        <f t="shared" si="1"/>
        <v>-1696.95</v>
      </c>
    </row>
    <row r="12" spans="1:8" x14ac:dyDescent="0.25">
      <c r="A12" s="16" t="s">
        <v>31</v>
      </c>
      <c r="B12" s="9">
        <v>108</v>
      </c>
      <c r="C12" s="10">
        <v>44993</v>
      </c>
      <c r="D12" s="10">
        <v>44966</v>
      </c>
      <c r="E12" s="10"/>
      <c r="F12" s="10"/>
      <c r="G12" s="1">
        <f t="shared" si="0"/>
        <v>-27</v>
      </c>
      <c r="H12" s="9">
        <f t="shared" si="1"/>
        <v>-2916</v>
      </c>
    </row>
    <row r="13" spans="1:8" x14ac:dyDescent="0.25">
      <c r="A13" s="16" t="s">
        <v>32</v>
      </c>
      <c r="B13" s="9">
        <v>300</v>
      </c>
      <c r="C13" s="10">
        <v>44994</v>
      </c>
      <c r="D13" s="10">
        <v>44966</v>
      </c>
      <c r="E13" s="10"/>
      <c r="F13" s="10"/>
      <c r="G13" s="1">
        <f t="shared" si="0"/>
        <v>-28</v>
      </c>
      <c r="H13" s="9">
        <f t="shared" si="1"/>
        <v>-8400</v>
      </c>
    </row>
    <row r="14" spans="1:8" x14ac:dyDescent="0.25">
      <c r="A14" s="16" t="s">
        <v>33</v>
      </c>
      <c r="B14" s="9">
        <v>12000</v>
      </c>
      <c r="C14" s="10">
        <v>44993</v>
      </c>
      <c r="D14" s="10">
        <v>44966</v>
      </c>
      <c r="E14" s="10"/>
      <c r="F14" s="10"/>
      <c r="G14" s="1">
        <f t="shared" si="0"/>
        <v>-27</v>
      </c>
      <c r="H14" s="9">
        <f t="shared" si="1"/>
        <v>-324000</v>
      </c>
    </row>
    <row r="15" spans="1:8" x14ac:dyDescent="0.25">
      <c r="A15" s="16" t="s">
        <v>34</v>
      </c>
      <c r="B15" s="9">
        <v>530</v>
      </c>
      <c r="C15" s="10">
        <v>45000</v>
      </c>
      <c r="D15" s="10">
        <v>44974</v>
      </c>
      <c r="E15" s="10"/>
      <c r="F15" s="10"/>
      <c r="G15" s="1">
        <f t="shared" si="0"/>
        <v>-26</v>
      </c>
      <c r="H15" s="9">
        <f t="shared" si="1"/>
        <v>-13780</v>
      </c>
    </row>
    <row r="16" spans="1:8" x14ac:dyDescent="0.25">
      <c r="A16" s="16" t="s">
        <v>35</v>
      </c>
      <c r="B16" s="9">
        <v>399.09</v>
      </c>
      <c r="C16" s="10">
        <v>45000</v>
      </c>
      <c r="D16" s="10">
        <v>44974</v>
      </c>
      <c r="E16" s="10"/>
      <c r="F16" s="10"/>
      <c r="G16" s="1">
        <f t="shared" si="0"/>
        <v>-26</v>
      </c>
      <c r="H16" s="9">
        <f t="shared" si="1"/>
        <v>-10376.34</v>
      </c>
    </row>
    <row r="17" spans="1:8" x14ac:dyDescent="0.25">
      <c r="A17" s="16" t="s">
        <v>36</v>
      </c>
      <c r="B17" s="9">
        <v>40.9</v>
      </c>
      <c r="C17" s="10">
        <v>45000</v>
      </c>
      <c r="D17" s="10">
        <v>44974</v>
      </c>
      <c r="E17" s="10"/>
      <c r="F17" s="10"/>
      <c r="G17" s="1">
        <f t="shared" si="0"/>
        <v>-26</v>
      </c>
      <c r="H17" s="9">
        <f t="shared" si="1"/>
        <v>-1063.4000000000001</v>
      </c>
    </row>
    <row r="18" spans="1:8" x14ac:dyDescent="0.25">
      <c r="A18" s="16" t="s">
        <v>37</v>
      </c>
      <c r="B18" s="9">
        <v>2801.81</v>
      </c>
      <c r="C18" s="10">
        <v>45004</v>
      </c>
      <c r="D18" s="10">
        <v>44974</v>
      </c>
      <c r="E18" s="10"/>
      <c r="F18" s="10"/>
      <c r="G18" s="1">
        <f t="shared" si="0"/>
        <v>-30</v>
      </c>
      <c r="H18" s="9">
        <f t="shared" si="1"/>
        <v>-84054.3</v>
      </c>
    </row>
    <row r="19" spans="1:8" x14ac:dyDescent="0.25">
      <c r="A19" s="16" t="s">
        <v>38</v>
      </c>
      <c r="B19" s="9">
        <v>344.5</v>
      </c>
      <c r="C19" s="10">
        <v>44897</v>
      </c>
      <c r="D19" s="10">
        <v>44988</v>
      </c>
      <c r="E19" s="10"/>
      <c r="F19" s="10"/>
      <c r="G19" s="1">
        <f t="shared" si="0"/>
        <v>91</v>
      </c>
      <c r="H19" s="9">
        <f t="shared" si="1"/>
        <v>31349.5</v>
      </c>
    </row>
    <row r="20" spans="1:8" x14ac:dyDescent="0.25">
      <c r="A20" s="16" t="s">
        <v>39</v>
      </c>
      <c r="B20" s="9">
        <v>428</v>
      </c>
      <c r="C20" s="10">
        <v>44952</v>
      </c>
      <c r="D20" s="10">
        <v>44988</v>
      </c>
      <c r="E20" s="10"/>
      <c r="F20" s="10"/>
      <c r="G20" s="1">
        <f t="shared" si="0"/>
        <v>36</v>
      </c>
      <c r="H20" s="9">
        <f t="shared" si="1"/>
        <v>15408</v>
      </c>
    </row>
    <row r="21" spans="1:8" x14ac:dyDescent="0.25">
      <c r="A21" s="16" t="s">
        <v>40</v>
      </c>
      <c r="B21" s="9">
        <v>106.99</v>
      </c>
      <c r="C21" s="10">
        <v>45016</v>
      </c>
      <c r="D21" s="10">
        <v>44988</v>
      </c>
      <c r="E21" s="10"/>
      <c r="F21" s="10"/>
      <c r="G21" s="1">
        <f t="shared" si="0"/>
        <v>-28</v>
      </c>
      <c r="H21" s="9">
        <f t="shared" si="1"/>
        <v>-2995.72</v>
      </c>
    </row>
    <row r="22" spans="1:8" x14ac:dyDescent="0.25">
      <c r="A22" s="16" t="s">
        <v>41</v>
      </c>
      <c r="B22" s="9">
        <v>1366.12</v>
      </c>
      <c r="C22" s="10">
        <v>45023</v>
      </c>
      <c r="D22" s="10">
        <v>44998</v>
      </c>
      <c r="E22" s="10"/>
      <c r="F22" s="10"/>
      <c r="G22" s="1">
        <f t="shared" si="0"/>
        <v>-25</v>
      </c>
      <c r="H22" s="9">
        <f t="shared" si="1"/>
        <v>-34153</v>
      </c>
    </row>
    <row r="23" spans="1:8" x14ac:dyDescent="0.25">
      <c r="A23" s="16" t="s">
        <v>42</v>
      </c>
      <c r="B23" s="9">
        <v>14000</v>
      </c>
      <c r="C23" s="10">
        <v>45023</v>
      </c>
      <c r="D23" s="10">
        <v>44998</v>
      </c>
      <c r="E23" s="10"/>
      <c r="F23" s="10"/>
      <c r="G23" s="1">
        <f t="shared" si="0"/>
        <v>-25</v>
      </c>
      <c r="H23" s="9">
        <f t="shared" si="1"/>
        <v>-350000</v>
      </c>
    </row>
    <row r="24" spans="1:8" x14ac:dyDescent="0.25">
      <c r="A24" s="16" t="s">
        <v>43</v>
      </c>
      <c r="B24" s="9">
        <v>600</v>
      </c>
      <c r="C24" s="10">
        <v>45023</v>
      </c>
      <c r="D24" s="10">
        <v>44998</v>
      </c>
      <c r="E24" s="10"/>
      <c r="F24" s="10"/>
      <c r="G24" s="1">
        <f t="shared" si="0"/>
        <v>-25</v>
      </c>
      <c r="H24" s="9">
        <f t="shared" si="1"/>
        <v>-15000</v>
      </c>
    </row>
    <row r="25" spans="1:8" x14ac:dyDescent="0.25">
      <c r="A25" s="16" t="s">
        <v>44</v>
      </c>
      <c r="B25" s="9">
        <v>1181.82</v>
      </c>
      <c r="C25" s="10">
        <v>45023</v>
      </c>
      <c r="D25" s="10">
        <v>44998</v>
      </c>
      <c r="E25" s="10"/>
      <c r="F25" s="10"/>
      <c r="G25" s="1">
        <f t="shared" si="0"/>
        <v>-25</v>
      </c>
      <c r="H25" s="9">
        <f t="shared" si="1"/>
        <v>-29545.5</v>
      </c>
    </row>
    <row r="26" spans="1:8" x14ac:dyDescent="0.25">
      <c r="A26" s="16" t="s">
        <v>45</v>
      </c>
      <c r="B26" s="9">
        <v>6515</v>
      </c>
      <c r="C26" s="10">
        <v>45023</v>
      </c>
      <c r="D26" s="10">
        <v>44998</v>
      </c>
      <c r="E26" s="10"/>
      <c r="F26" s="10"/>
      <c r="G26" s="1">
        <f t="shared" si="0"/>
        <v>-25</v>
      </c>
      <c r="H26" s="9">
        <f t="shared" si="1"/>
        <v>-162875</v>
      </c>
    </row>
    <row r="27" spans="1:8" x14ac:dyDescent="0.25">
      <c r="A27" s="16" t="s">
        <v>46</v>
      </c>
      <c r="B27" s="9">
        <v>1332.9</v>
      </c>
      <c r="C27" s="10">
        <v>45023</v>
      </c>
      <c r="D27" s="10">
        <v>44998</v>
      </c>
      <c r="E27" s="10"/>
      <c r="F27" s="10"/>
      <c r="G27" s="1">
        <f t="shared" si="0"/>
        <v>-25</v>
      </c>
      <c r="H27" s="9">
        <f t="shared" si="1"/>
        <v>-33322.5</v>
      </c>
    </row>
    <row r="28" spans="1:8" x14ac:dyDescent="0.25">
      <c r="A28" s="16" t="s">
        <v>47</v>
      </c>
      <c r="B28" s="9">
        <v>100</v>
      </c>
      <c r="C28" s="10">
        <v>45003</v>
      </c>
      <c r="D28" s="10">
        <v>45002</v>
      </c>
      <c r="E28" s="10"/>
      <c r="F28" s="10"/>
      <c r="G28" s="1">
        <f t="shared" si="0"/>
        <v>-1</v>
      </c>
      <c r="H28" s="9">
        <f t="shared" si="1"/>
        <v>-100</v>
      </c>
    </row>
    <row r="29" spans="1:8" x14ac:dyDescent="0.25">
      <c r="A29" s="16" t="s">
        <v>48</v>
      </c>
      <c r="B29" s="9">
        <v>32.6</v>
      </c>
      <c r="C29" s="10">
        <v>45031</v>
      </c>
      <c r="D29" s="10">
        <v>45002</v>
      </c>
      <c r="E29" s="10"/>
      <c r="F29" s="10"/>
      <c r="G29" s="1">
        <f t="shared" si="0"/>
        <v>-29</v>
      </c>
      <c r="H29" s="9">
        <f t="shared" si="1"/>
        <v>-945.4</v>
      </c>
    </row>
    <row r="30" spans="1:8" x14ac:dyDescent="0.25">
      <c r="A30" s="16" t="s">
        <v>49</v>
      </c>
      <c r="B30" s="9">
        <v>102.24</v>
      </c>
      <c r="C30" s="10">
        <v>45029</v>
      </c>
      <c r="D30" s="10">
        <v>45002</v>
      </c>
      <c r="E30" s="10"/>
      <c r="F30" s="10"/>
      <c r="G30" s="1">
        <f t="shared" si="0"/>
        <v>-27</v>
      </c>
      <c r="H30" s="9">
        <f t="shared" si="1"/>
        <v>-2760.48</v>
      </c>
    </row>
    <row r="31" spans="1:8" x14ac:dyDescent="0.25">
      <c r="A31" s="16" t="s">
        <v>50</v>
      </c>
      <c r="B31" s="9">
        <v>900</v>
      </c>
      <c r="C31" s="10">
        <v>45029</v>
      </c>
      <c r="D31" s="10">
        <v>45002</v>
      </c>
      <c r="E31" s="10"/>
      <c r="F31" s="10"/>
      <c r="G31" s="1">
        <f t="shared" si="0"/>
        <v>-27</v>
      </c>
      <c r="H31" s="9">
        <f t="shared" si="1"/>
        <v>-24300</v>
      </c>
    </row>
    <row r="32" spans="1:8" x14ac:dyDescent="0.25">
      <c r="A32" s="16" t="s">
        <v>51</v>
      </c>
      <c r="B32" s="9">
        <v>80</v>
      </c>
      <c r="C32" s="10">
        <v>45030</v>
      </c>
      <c r="D32" s="10">
        <v>45002</v>
      </c>
      <c r="E32" s="10"/>
      <c r="F32" s="10"/>
      <c r="G32" s="1">
        <f t="shared" si="0"/>
        <v>-28</v>
      </c>
      <c r="H32" s="9">
        <f t="shared" si="1"/>
        <v>-2240</v>
      </c>
    </row>
    <row r="33" spans="1:8" x14ac:dyDescent="0.25">
      <c r="A33" s="16" t="s">
        <v>52</v>
      </c>
      <c r="B33" s="9">
        <v>2419</v>
      </c>
      <c r="C33" s="10">
        <v>45031</v>
      </c>
      <c r="D33" s="10">
        <v>45002</v>
      </c>
      <c r="E33" s="10"/>
      <c r="F33" s="10"/>
      <c r="G33" s="1">
        <f t="shared" si="0"/>
        <v>-29</v>
      </c>
      <c r="H33" s="9">
        <f t="shared" si="1"/>
        <v>-70151</v>
      </c>
    </row>
    <row r="34" spans="1:8" x14ac:dyDescent="0.25">
      <c r="A34" s="16" t="s">
        <v>53</v>
      </c>
      <c r="B34" s="9">
        <v>1181.82</v>
      </c>
      <c r="C34" s="10">
        <v>45037</v>
      </c>
      <c r="D34" s="10">
        <v>45014</v>
      </c>
      <c r="E34" s="10"/>
      <c r="F34" s="10"/>
      <c r="G34" s="1">
        <f t="shared" si="0"/>
        <v>-23</v>
      </c>
      <c r="H34" s="9">
        <f t="shared" si="1"/>
        <v>-27181.86</v>
      </c>
    </row>
    <row r="35" spans="1:8" x14ac:dyDescent="0.25">
      <c r="A35" s="16" t="s">
        <v>54</v>
      </c>
      <c r="B35" s="9">
        <v>2080</v>
      </c>
      <c r="C35" s="10">
        <v>45039</v>
      </c>
      <c r="D35" s="10">
        <v>45014</v>
      </c>
      <c r="E35" s="10"/>
      <c r="F35" s="10"/>
      <c r="G35" s="1">
        <f t="shared" si="0"/>
        <v>-25</v>
      </c>
      <c r="H35" s="9">
        <f t="shared" si="1"/>
        <v>-52000</v>
      </c>
    </row>
    <row r="36" spans="1:8" x14ac:dyDescent="0.25">
      <c r="A36" s="16" t="s">
        <v>55</v>
      </c>
      <c r="B36" s="9">
        <v>3471</v>
      </c>
      <c r="C36" s="10">
        <v>45043</v>
      </c>
      <c r="D36" s="10">
        <v>45014</v>
      </c>
      <c r="E36" s="10"/>
      <c r="F36" s="10"/>
      <c r="G36" s="1">
        <f t="shared" si="0"/>
        <v>-29</v>
      </c>
      <c r="H36" s="9">
        <f t="shared" si="1"/>
        <v>-100659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99915.7</v>
      </c>
      <c r="C1" s="31">
        <f>COUNTA(A4:A203)</f>
        <v>44</v>
      </c>
      <c r="G1" s="13">
        <f>IF(B1&lt;&gt;0,H1/B1,0)</f>
        <v>67.133439989911494</v>
      </c>
      <c r="H1" s="12">
        <f>SUM(H4:H195)</f>
        <v>6707684.6499999994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56</v>
      </c>
      <c r="B4" s="9">
        <v>3132</v>
      </c>
      <c r="C4" s="10">
        <v>45053</v>
      </c>
      <c r="D4" s="10">
        <v>45029</v>
      </c>
      <c r="E4" s="10"/>
      <c r="F4" s="10"/>
      <c r="G4" s="1">
        <f>D4-C4-(F4-E4)</f>
        <v>-24</v>
      </c>
      <c r="H4" s="9">
        <f>B4*G4</f>
        <v>-75168</v>
      </c>
    </row>
    <row r="5" spans="1:8" x14ac:dyDescent="0.25">
      <c r="A5" s="16" t="s">
        <v>57</v>
      </c>
      <c r="B5" s="9">
        <v>1000</v>
      </c>
      <c r="C5" s="10">
        <v>45050</v>
      </c>
      <c r="D5" s="10">
        <v>45029</v>
      </c>
      <c r="E5" s="10"/>
      <c r="F5" s="10"/>
      <c r="G5" s="1">
        <f t="shared" ref="G5:G68" si="0">D5-C5-(F5-E5)</f>
        <v>-21</v>
      </c>
      <c r="H5" s="9">
        <f t="shared" ref="H5:H68" si="1">B5*G5</f>
        <v>-21000</v>
      </c>
    </row>
    <row r="6" spans="1:8" x14ac:dyDescent="0.25">
      <c r="A6" s="16" t="s">
        <v>58</v>
      </c>
      <c r="B6" s="9">
        <v>56.65</v>
      </c>
      <c r="C6" s="10">
        <v>45059</v>
      </c>
      <c r="D6" s="10">
        <v>45029</v>
      </c>
      <c r="E6" s="10"/>
      <c r="F6" s="10"/>
      <c r="G6" s="1">
        <f t="shared" si="0"/>
        <v>-30</v>
      </c>
      <c r="H6" s="9">
        <f t="shared" si="1"/>
        <v>-1699.5</v>
      </c>
    </row>
    <row r="7" spans="1:8" x14ac:dyDescent="0.25">
      <c r="A7" s="16" t="s">
        <v>59</v>
      </c>
      <c r="B7" s="9">
        <v>190</v>
      </c>
      <c r="C7" s="10">
        <v>45063</v>
      </c>
      <c r="D7" s="10">
        <v>45035</v>
      </c>
      <c r="E7" s="10"/>
      <c r="F7" s="10"/>
      <c r="G7" s="1">
        <f t="shared" si="0"/>
        <v>-28</v>
      </c>
      <c r="H7" s="9">
        <f t="shared" si="1"/>
        <v>-5320</v>
      </c>
    </row>
    <row r="8" spans="1:8" x14ac:dyDescent="0.25">
      <c r="A8" s="16" t="s">
        <v>60</v>
      </c>
      <c r="B8" s="9">
        <v>800</v>
      </c>
      <c r="C8" s="10">
        <v>45063</v>
      </c>
      <c r="D8" s="10">
        <v>45035</v>
      </c>
      <c r="E8" s="10"/>
      <c r="F8" s="10"/>
      <c r="G8" s="1">
        <f t="shared" si="0"/>
        <v>-28</v>
      </c>
      <c r="H8" s="9">
        <f t="shared" si="1"/>
        <v>-22400</v>
      </c>
    </row>
    <row r="9" spans="1:8" x14ac:dyDescent="0.25">
      <c r="A9" s="16" t="s">
        <v>61</v>
      </c>
      <c r="B9" s="9">
        <v>468</v>
      </c>
      <c r="C9" s="10">
        <v>45063</v>
      </c>
      <c r="D9" s="10">
        <v>45035</v>
      </c>
      <c r="E9" s="10"/>
      <c r="F9" s="10"/>
      <c r="G9" s="1">
        <f t="shared" si="0"/>
        <v>-28</v>
      </c>
      <c r="H9" s="9">
        <f t="shared" si="1"/>
        <v>-13104</v>
      </c>
    </row>
    <row r="10" spans="1:8" x14ac:dyDescent="0.25">
      <c r="A10" s="16" t="s">
        <v>62</v>
      </c>
      <c r="B10" s="9">
        <v>4080</v>
      </c>
      <c r="C10" s="10">
        <v>45078</v>
      </c>
      <c r="D10" s="10">
        <v>45048</v>
      </c>
      <c r="E10" s="10"/>
      <c r="F10" s="10"/>
      <c r="G10" s="1">
        <f t="shared" si="0"/>
        <v>-30</v>
      </c>
      <c r="H10" s="9">
        <f t="shared" si="1"/>
        <v>-122400</v>
      </c>
    </row>
    <row r="11" spans="1:8" x14ac:dyDescent="0.25">
      <c r="A11" s="16" t="s">
        <v>63</v>
      </c>
      <c r="B11" s="9">
        <v>2304</v>
      </c>
      <c r="C11" s="10">
        <v>45065</v>
      </c>
      <c r="D11" s="10">
        <v>45048</v>
      </c>
      <c r="E11" s="10"/>
      <c r="F11" s="10"/>
      <c r="G11" s="1">
        <f t="shared" si="0"/>
        <v>-17</v>
      </c>
      <c r="H11" s="9">
        <f t="shared" si="1"/>
        <v>-39168</v>
      </c>
    </row>
    <row r="12" spans="1:8" x14ac:dyDescent="0.25">
      <c r="A12" s="16" t="s">
        <v>64</v>
      </c>
      <c r="B12" s="9">
        <v>243.3</v>
      </c>
      <c r="C12" s="10">
        <v>45078</v>
      </c>
      <c r="D12" s="10">
        <v>45048</v>
      </c>
      <c r="E12" s="10"/>
      <c r="F12" s="10"/>
      <c r="G12" s="1">
        <f t="shared" si="0"/>
        <v>-30</v>
      </c>
      <c r="H12" s="9">
        <f t="shared" si="1"/>
        <v>-7299</v>
      </c>
    </row>
    <row r="13" spans="1:8" x14ac:dyDescent="0.25">
      <c r="A13" s="16" t="s">
        <v>65</v>
      </c>
      <c r="B13" s="9">
        <v>800</v>
      </c>
      <c r="C13" s="10">
        <v>45078</v>
      </c>
      <c r="D13" s="10">
        <v>45048</v>
      </c>
      <c r="E13" s="10"/>
      <c r="F13" s="10"/>
      <c r="G13" s="1">
        <f t="shared" si="0"/>
        <v>-30</v>
      </c>
      <c r="H13" s="9">
        <f t="shared" si="1"/>
        <v>-24000</v>
      </c>
    </row>
    <row r="14" spans="1:8" x14ac:dyDescent="0.25">
      <c r="A14" s="16" t="s">
        <v>66</v>
      </c>
      <c r="B14" s="9">
        <v>800</v>
      </c>
      <c r="C14" s="10">
        <v>45078</v>
      </c>
      <c r="D14" s="10">
        <v>45048</v>
      </c>
      <c r="E14" s="10"/>
      <c r="F14" s="10"/>
      <c r="G14" s="1">
        <f t="shared" si="0"/>
        <v>-30</v>
      </c>
      <c r="H14" s="9">
        <f t="shared" si="1"/>
        <v>-24000</v>
      </c>
    </row>
    <row r="15" spans="1:8" x14ac:dyDescent="0.25">
      <c r="A15" s="16" t="s">
        <v>67</v>
      </c>
      <c r="B15" s="9">
        <v>574.29</v>
      </c>
      <c r="C15" s="10">
        <v>45078</v>
      </c>
      <c r="D15" s="10">
        <v>45048</v>
      </c>
      <c r="E15" s="10"/>
      <c r="F15" s="10"/>
      <c r="G15" s="1">
        <f t="shared" si="0"/>
        <v>-30</v>
      </c>
      <c r="H15" s="9">
        <f t="shared" si="1"/>
        <v>-17228.7</v>
      </c>
    </row>
    <row r="16" spans="1:8" x14ac:dyDescent="0.25">
      <c r="A16" s="16" t="s">
        <v>68</v>
      </c>
      <c r="B16" s="9">
        <v>185.88</v>
      </c>
      <c r="C16" s="10">
        <v>45078</v>
      </c>
      <c r="D16" s="10">
        <v>45048</v>
      </c>
      <c r="E16" s="10"/>
      <c r="F16" s="10"/>
      <c r="G16" s="1">
        <f t="shared" si="0"/>
        <v>-30</v>
      </c>
      <c r="H16" s="9">
        <f t="shared" si="1"/>
        <v>-5576.4</v>
      </c>
    </row>
    <row r="17" spans="1:8" x14ac:dyDescent="0.25">
      <c r="A17" s="16" t="s">
        <v>69</v>
      </c>
      <c r="B17" s="9">
        <v>77</v>
      </c>
      <c r="C17" s="10">
        <v>45078</v>
      </c>
      <c r="D17" s="10">
        <v>45048</v>
      </c>
      <c r="E17" s="10"/>
      <c r="F17" s="10"/>
      <c r="G17" s="1">
        <f t="shared" si="0"/>
        <v>-30</v>
      </c>
      <c r="H17" s="9">
        <f t="shared" si="1"/>
        <v>-2310</v>
      </c>
    </row>
    <row r="18" spans="1:8" x14ac:dyDescent="0.25">
      <c r="A18" s="16" t="s">
        <v>70</v>
      </c>
      <c r="B18" s="9">
        <v>16.39</v>
      </c>
      <c r="C18" s="10">
        <v>45078</v>
      </c>
      <c r="D18" s="10">
        <v>45048</v>
      </c>
      <c r="E18" s="10"/>
      <c r="F18" s="10"/>
      <c r="G18" s="1">
        <f t="shared" si="0"/>
        <v>-30</v>
      </c>
      <c r="H18" s="9">
        <f t="shared" si="1"/>
        <v>-491.7</v>
      </c>
    </row>
    <row r="19" spans="1:8" x14ac:dyDescent="0.25">
      <c r="A19" s="16" t="s">
        <v>71</v>
      </c>
      <c r="B19" s="9">
        <v>41.6</v>
      </c>
      <c r="C19" s="10">
        <v>45059</v>
      </c>
      <c r="D19" s="10">
        <v>45065</v>
      </c>
      <c r="E19" s="10"/>
      <c r="F19" s="10"/>
      <c r="G19" s="1">
        <f t="shared" si="0"/>
        <v>6</v>
      </c>
      <c r="H19" s="9">
        <f t="shared" si="1"/>
        <v>249.6</v>
      </c>
    </row>
    <row r="20" spans="1:8" x14ac:dyDescent="0.25">
      <c r="A20" s="16" t="s">
        <v>72</v>
      </c>
      <c r="B20" s="9">
        <v>82.34</v>
      </c>
      <c r="C20" s="10">
        <v>45080</v>
      </c>
      <c r="D20" s="10">
        <v>45065</v>
      </c>
      <c r="E20" s="10"/>
      <c r="F20" s="10"/>
      <c r="G20" s="1">
        <f t="shared" si="0"/>
        <v>-15</v>
      </c>
      <c r="H20" s="9">
        <f t="shared" si="1"/>
        <v>-1235.0999999999999</v>
      </c>
    </row>
    <row r="21" spans="1:8" x14ac:dyDescent="0.25">
      <c r="A21" s="16" t="s">
        <v>73</v>
      </c>
      <c r="B21" s="9">
        <v>909.09</v>
      </c>
      <c r="C21" s="10">
        <v>45088</v>
      </c>
      <c r="D21" s="10">
        <v>45065</v>
      </c>
      <c r="E21" s="10"/>
      <c r="F21" s="10"/>
      <c r="G21" s="1">
        <f t="shared" si="0"/>
        <v>-23</v>
      </c>
      <c r="H21" s="9">
        <f t="shared" si="1"/>
        <v>-20909.07</v>
      </c>
    </row>
    <row r="22" spans="1:8" x14ac:dyDescent="0.25">
      <c r="A22" s="16" t="s">
        <v>74</v>
      </c>
      <c r="B22" s="9">
        <v>909.09</v>
      </c>
      <c r="C22" s="10">
        <v>45087</v>
      </c>
      <c r="D22" s="10">
        <v>45065</v>
      </c>
      <c r="E22" s="10"/>
      <c r="F22" s="10"/>
      <c r="G22" s="1">
        <f t="shared" si="0"/>
        <v>-22</v>
      </c>
      <c r="H22" s="9">
        <f t="shared" si="1"/>
        <v>-19999.98</v>
      </c>
    </row>
    <row r="23" spans="1:8" x14ac:dyDescent="0.25">
      <c r="A23" s="16" t="s">
        <v>75</v>
      </c>
      <c r="B23" s="9">
        <v>800</v>
      </c>
      <c r="C23" s="10">
        <v>45087</v>
      </c>
      <c r="D23" s="10">
        <v>45065</v>
      </c>
      <c r="E23" s="10"/>
      <c r="F23" s="10"/>
      <c r="G23" s="1">
        <f t="shared" si="0"/>
        <v>-22</v>
      </c>
      <c r="H23" s="9">
        <f t="shared" si="1"/>
        <v>-17600</v>
      </c>
    </row>
    <row r="24" spans="1:8" x14ac:dyDescent="0.25">
      <c r="A24" s="16" t="s">
        <v>76</v>
      </c>
      <c r="B24" s="9">
        <v>800</v>
      </c>
      <c r="C24" s="10">
        <v>45093</v>
      </c>
      <c r="D24" s="10">
        <v>45065</v>
      </c>
      <c r="E24" s="10"/>
      <c r="F24" s="10"/>
      <c r="G24" s="1">
        <f t="shared" si="0"/>
        <v>-28</v>
      </c>
      <c r="H24" s="9">
        <f t="shared" si="1"/>
        <v>-22400</v>
      </c>
    </row>
    <row r="25" spans="1:8" x14ac:dyDescent="0.25">
      <c r="A25" s="16" t="s">
        <v>77</v>
      </c>
      <c r="B25" s="9">
        <v>780</v>
      </c>
      <c r="C25" s="10">
        <v>45093</v>
      </c>
      <c r="D25" s="10">
        <v>45065</v>
      </c>
      <c r="E25" s="10"/>
      <c r="F25" s="10"/>
      <c r="G25" s="1">
        <f t="shared" si="0"/>
        <v>-28</v>
      </c>
      <c r="H25" s="9">
        <f t="shared" si="1"/>
        <v>-21840</v>
      </c>
    </row>
    <row r="26" spans="1:8" x14ac:dyDescent="0.25">
      <c r="A26" s="16" t="s">
        <v>78</v>
      </c>
      <c r="B26" s="9">
        <v>116.8</v>
      </c>
      <c r="C26" s="10">
        <v>45078</v>
      </c>
      <c r="D26" s="10">
        <v>45065</v>
      </c>
      <c r="E26" s="10"/>
      <c r="F26" s="10"/>
      <c r="G26" s="1">
        <f t="shared" si="0"/>
        <v>-13</v>
      </c>
      <c r="H26" s="9">
        <f t="shared" si="1"/>
        <v>-1518.4</v>
      </c>
    </row>
    <row r="27" spans="1:8" x14ac:dyDescent="0.25">
      <c r="A27" s="16" t="s">
        <v>79</v>
      </c>
      <c r="B27" s="9">
        <v>220</v>
      </c>
      <c r="C27" s="10">
        <v>45084</v>
      </c>
      <c r="D27" s="10">
        <v>45065</v>
      </c>
      <c r="E27" s="10"/>
      <c r="F27" s="10"/>
      <c r="G27" s="1">
        <f t="shared" si="0"/>
        <v>-19</v>
      </c>
      <c r="H27" s="9">
        <f t="shared" si="1"/>
        <v>-4180</v>
      </c>
    </row>
    <row r="28" spans="1:8" x14ac:dyDescent="0.25">
      <c r="A28" s="16" t="s">
        <v>80</v>
      </c>
      <c r="B28" s="9">
        <v>355</v>
      </c>
      <c r="C28" s="10">
        <v>45093</v>
      </c>
      <c r="D28" s="10">
        <v>45065</v>
      </c>
      <c r="E28" s="10"/>
      <c r="F28" s="10"/>
      <c r="G28" s="1">
        <f t="shared" si="0"/>
        <v>-28</v>
      </c>
      <c r="H28" s="9">
        <f t="shared" si="1"/>
        <v>-9940</v>
      </c>
    </row>
    <row r="29" spans="1:8" x14ac:dyDescent="0.25">
      <c r="A29" s="16" t="s">
        <v>81</v>
      </c>
      <c r="B29" s="9">
        <v>270</v>
      </c>
      <c r="C29" s="10">
        <v>45084</v>
      </c>
      <c r="D29" s="10">
        <v>45065</v>
      </c>
      <c r="E29" s="10"/>
      <c r="F29" s="10"/>
      <c r="G29" s="1">
        <f t="shared" si="0"/>
        <v>-19</v>
      </c>
      <c r="H29" s="9">
        <f t="shared" si="1"/>
        <v>-5130</v>
      </c>
    </row>
    <row r="30" spans="1:8" x14ac:dyDescent="0.25">
      <c r="A30" s="16" t="s">
        <v>82</v>
      </c>
      <c r="B30" s="9">
        <v>63655.23</v>
      </c>
      <c r="C30" s="10">
        <v>44945</v>
      </c>
      <c r="D30" s="10">
        <v>45065</v>
      </c>
      <c r="E30" s="10"/>
      <c r="F30" s="10"/>
      <c r="G30" s="1">
        <f t="shared" si="0"/>
        <v>120</v>
      </c>
      <c r="H30" s="9">
        <f t="shared" si="1"/>
        <v>7638627.5999999996</v>
      </c>
    </row>
    <row r="31" spans="1:8" x14ac:dyDescent="0.25">
      <c r="A31" s="16" t="s">
        <v>83</v>
      </c>
      <c r="B31" s="9">
        <v>909.09</v>
      </c>
      <c r="C31" s="10">
        <v>45095</v>
      </c>
      <c r="D31" s="10">
        <v>45065</v>
      </c>
      <c r="E31" s="10"/>
      <c r="F31" s="10"/>
      <c r="G31" s="1">
        <f t="shared" si="0"/>
        <v>-30</v>
      </c>
      <c r="H31" s="9">
        <f t="shared" si="1"/>
        <v>-27272.7</v>
      </c>
    </row>
    <row r="32" spans="1:8" x14ac:dyDescent="0.25">
      <c r="A32" s="16" t="s">
        <v>84</v>
      </c>
      <c r="B32" s="9">
        <v>1128.8</v>
      </c>
      <c r="C32" s="10">
        <v>45099</v>
      </c>
      <c r="D32" s="10">
        <v>45071</v>
      </c>
      <c r="E32" s="10"/>
      <c r="F32" s="10"/>
      <c r="G32" s="1">
        <f t="shared" si="0"/>
        <v>-28</v>
      </c>
      <c r="H32" s="9">
        <f t="shared" si="1"/>
        <v>-31606.400000000001</v>
      </c>
    </row>
    <row r="33" spans="1:8" x14ac:dyDescent="0.25">
      <c r="A33" s="16" t="s">
        <v>85</v>
      </c>
      <c r="B33" s="9">
        <v>612</v>
      </c>
      <c r="C33" s="10">
        <v>45099</v>
      </c>
      <c r="D33" s="10">
        <v>45071</v>
      </c>
      <c r="E33" s="10"/>
      <c r="F33" s="10"/>
      <c r="G33" s="1">
        <f t="shared" si="0"/>
        <v>-28</v>
      </c>
      <c r="H33" s="9">
        <f t="shared" si="1"/>
        <v>-17136</v>
      </c>
    </row>
    <row r="34" spans="1:8" x14ac:dyDescent="0.25">
      <c r="A34" s="16" t="s">
        <v>86</v>
      </c>
      <c r="B34" s="9">
        <v>121.09</v>
      </c>
      <c r="C34" s="10">
        <v>45100</v>
      </c>
      <c r="D34" s="10">
        <v>45071</v>
      </c>
      <c r="E34" s="10"/>
      <c r="F34" s="10"/>
      <c r="G34" s="1">
        <f t="shared" si="0"/>
        <v>-29</v>
      </c>
      <c r="H34" s="9">
        <f t="shared" si="1"/>
        <v>-3511.61</v>
      </c>
    </row>
    <row r="35" spans="1:8" x14ac:dyDescent="0.25">
      <c r="A35" s="16" t="s">
        <v>87</v>
      </c>
      <c r="B35" s="9">
        <v>61.7</v>
      </c>
      <c r="C35" s="10">
        <v>45101</v>
      </c>
      <c r="D35" s="10">
        <v>45071</v>
      </c>
      <c r="E35" s="10"/>
      <c r="F35" s="10"/>
      <c r="G35" s="1">
        <f t="shared" si="0"/>
        <v>-30</v>
      </c>
      <c r="H35" s="9">
        <f t="shared" si="1"/>
        <v>-1851</v>
      </c>
    </row>
    <row r="36" spans="1:8" x14ac:dyDescent="0.25">
      <c r="A36" s="16" t="s">
        <v>88</v>
      </c>
      <c r="B36" s="9">
        <v>800</v>
      </c>
      <c r="C36" s="10">
        <v>45101</v>
      </c>
      <c r="D36" s="10">
        <v>45071</v>
      </c>
      <c r="E36" s="10"/>
      <c r="F36" s="10"/>
      <c r="G36" s="1">
        <f t="shared" si="0"/>
        <v>-30</v>
      </c>
      <c r="H36" s="9">
        <f t="shared" si="1"/>
        <v>-24000</v>
      </c>
    </row>
    <row r="37" spans="1:8" x14ac:dyDescent="0.25">
      <c r="A37" s="16" t="s">
        <v>89</v>
      </c>
      <c r="B37" s="9">
        <v>1195.45</v>
      </c>
      <c r="C37" s="10">
        <v>45105</v>
      </c>
      <c r="D37" s="10">
        <v>45083</v>
      </c>
      <c r="E37" s="10"/>
      <c r="F37" s="10"/>
      <c r="G37" s="1">
        <f t="shared" si="0"/>
        <v>-22</v>
      </c>
      <c r="H37" s="9">
        <f t="shared" si="1"/>
        <v>-26299.9</v>
      </c>
    </row>
    <row r="38" spans="1:8" x14ac:dyDescent="0.25">
      <c r="A38" s="16" t="s">
        <v>90</v>
      </c>
      <c r="B38" s="9">
        <v>106.99</v>
      </c>
      <c r="C38" s="10">
        <v>45106</v>
      </c>
      <c r="D38" s="10">
        <v>45083</v>
      </c>
      <c r="E38" s="10"/>
      <c r="F38" s="10"/>
      <c r="G38" s="1">
        <f t="shared" si="0"/>
        <v>-23</v>
      </c>
      <c r="H38" s="9">
        <f t="shared" si="1"/>
        <v>-2460.77</v>
      </c>
    </row>
    <row r="39" spans="1:8" x14ac:dyDescent="0.25">
      <c r="A39" s="16" t="s">
        <v>91</v>
      </c>
      <c r="B39" s="9">
        <v>1527.2</v>
      </c>
      <c r="C39" s="10">
        <v>45106</v>
      </c>
      <c r="D39" s="10">
        <v>45083</v>
      </c>
      <c r="E39" s="10"/>
      <c r="F39" s="10"/>
      <c r="G39" s="1">
        <f t="shared" si="0"/>
        <v>-23</v>
      </c>
      <c r="H39" s="9">
        <f t="shared" si="1"/>
        <v>-35125.599999999999</v>
      </c>
    </row>
    <row r="40" spans="1:8" x14ac:dyDescent="0.25">
      <c r="A40" s="16" t="s">
        <v>92</v>
      </c>
      <c r="B40" s="9">
        <v>828</v>
      </c>
      <c r="C40" s="10">
        <v>45106</v>
      </c>
      <c r="D40" s="10">
        <v>45083</v>
      </c>
      <c r="E40" s="10"/>
      <c r="F40" s="10"/>
      <c r="G40" s="1">
        <f t="shared" si="0"/>
        <v>-23</v>
      </c>
      <c r="H40" s="9">
        <f t="shared" si="1"/>
        <v>-19044</v>
      </c>
    </row>
    <row r="41" spans="1:8" x14ac:dyDescent="0.25">
      <c r="A41" s="16" t="s">
        <v>93</v>
      </c>
      <c r="B41" s="9">
        <v>372.37</v>
      </c>
      <c r="C41" s="10">
        <v>45112</v>
      </c>
      <c r="D41" s="10">
        <v>45083</v>
      </c>
      <c r="E41" s="10"/>
      <c r="F41" s="10"/>
      <c r="G41" s="1">
        <f t="shared" si="0"/>
        <v>-29</v>
      </c>
      <c r="H41" s="9">
        <f t="shared" si="1"/>
        <v>-10798.73</v>
      </c>
    </row>
    <row r="42" spans="1:8" x14ac:dyDescent="0.25">
      <c r="A42" s="16" t="s">
        <v>94</v>
      </c>
      <c r="B42" s="9">
        <v>4674.5</v>
      </c>
      <c r="C42" s="10">
        <v>45112</v>
      </c>
      <c r="D42" s="10">
        <v>45083</v>
      </c>
      <c r="E42" s="10"/>
      <c r="F42" s="10"/>
      <c r="G42" s="1">
        <f t="shared" si="0"/>
        <v>-29</v>
      </c>
      <c r="H42" s="9">
        <f t="shared" si="1"/>
        <v>-135560.5</v>
      </c>
    </row>
    <row r="43" spans="1:8" x14ac:dyDescent="0.25">
      <c r="A43" s="16" t="s">
        <v>95</v>
      </c>
      <c r="B43" s="9">
        <v>1721.31</v>
      </c>
      <c r="C43" s="10">
        <v>45115</v>
      </c>
      <c r="D43" s="10">
        <v>45092</v>
      </c>
      <c r="E43" s="10"/>
      <c r="F43" s="10"/>
      <c r="G43" s="1">
        <f t="shared" si="0"/>
        <v>-23</v>
      </c>
      <c r="H43" s="9">
        <f t="shared" si="1"/>
        <v>-39590.129999999997</v>
      </c>
    </row>
    <row r="44" spans="1:8" x14ac:dyDescent="0.25">
      <c r="A44" s="16" t="s">
        <v>96</v>
      </c>
      <c r="B44" s="9">
        <v>412.74</v>
      </c>
      <c r="C44" s="10">
        <v>45128</v>
      </c>
      <c r="D44" s="10">
        <v>45104</v>
      </c>
      <c r="E44" s="10"/>
      <c r="F44" s="10"/>
      <c r="G44" s="1">
        <f t="shared" si="0"/>
        <v>-24</v>
      </c>
      <c r="H44" s="9">
        <f t="shared" si="1"/>
        <v>-9905.76</v>
      </c>
    </row>
    <row r="45" spans="1:8" x14ac:dyDescent="0.25">
      <c r="A45" s="16" t="s">
        <v>97</v>
      </c>
      <c r="B45" s="9">
        <v>158</v>
      </c>
      <c r="C45" s="10">
        <v>45126</v>
      </c>
      <c r="D45" s="10">
        <v>45104</v>
      </c>
      <c r="E45" s="10"/>
      <c r="F45" s="10"/>
      <c r="G45" s="1">
        <f t="shared" si="0"/>
        <v>-22</v>
      </c>
      <c r="H45" s="9">
        <f t="shared" si="1"/>
        <v>-3476</v>
      </c>
    </row>
    <row r="46" spans="1:8" x14ac:dyDescent="0.25">
      <c r="A46" s="16" t="s">
        <v>98</v>
      </c>
      <c r="B46" s="9">
        <v>619.79999999999995</v>
      </c>
      <c r="C46" s="10">
        <v>45126</v>
      </c>
      <c r="D46" s="10">
        <v>45104</v>
      </c>
      <c r="E46" s="10"/>
      <c r="F46" s="10"/>
      <c r="G46" s="1">
        <f t="shared" si="0"/>
        <v>-22</v>
      </c>
      <c r="H46" s="9">
        <f t="shared" si="1"/>
        <v>-13635.6</v>
      </c>
    </row>
    <row r="47" spans="1:8" x14ac:dyDescent="0.25">
      <c r="A47" s="16" t="s">
        <v>99</v>
      </c>
      <c r="B47" s="9">
        <v>1000</v>
      </c>
      <c r="C47" s="10">
        <v>45128</v>
      </c>
      <c r="D47" s="10">
        <v>45104</v>
      </c>
      <c r="E47" s="10"/>
      <c r="F47" s="10"/>
      <c r="G47" s="1">
        <f t="shared" si="0"/>
        <v>-24</v>
      </c>
      <c r="H47" s="9">
        <f t="shared" si="1"/>
        <v>-24000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48041.539999999994</v>
      </c>
      <c r="C1" s="31">
        <f>COUNTA(A4:A203)</f>
        <v>29</v>
      </c>
      <c r="G1" s="13">
        <f>IF(B1&lt;&gt;0,H1/B1,0)</f>
        <v>30.708070973578284</v>
      </c>
      <c r="H1" s="12">
        <f>SUM(H4:H195)</f>
        <v>1475263.02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100</v>
      </c>
      <c r="B4" s="9">
        <v>1520</v>
      </c>
      <c r="C4" s="10">
        <v>45143</v>
      </c>
      <c r="D4" s="10">
        <v>45119</v>
      </c>
      <c r="E4" s="10"/>
      <c r="F4" s="10"/>
      <c r="G4" s="1">
        <f>D4-C4-(F4-E4)</f>
        <v>-24</v>
      </c>
      <c r="H4" s="9">
        <f>B4*G4</f>
        <v>-36480</v>
      </c>
    </row>
    <row r="5" spans="1:8" x14ac:dyDescent="0.25">
      <c r="A5" s="16" t="s">
        <v>101</v>
      </c>
      <c r="B5" s="9">
        <v>1200</v>
      </c>
      <c r="C5" s="10">
        <v>45147</v>
      </c>
      <c r="D5" s="10">
        <v>45119</v>
      </c>
      <c r="E5" s="10"/>
      <c r="F5" s="10"/>
      <c r="G5" s="1">
        <f t="shared" ref="G5:G68" si="0">D5-C5-(F5-E5)</f>
        <v>-28</v>
      </c>
      <c r="H5" s="9">
        <f t="shared" ref="H5:H68" si="1">B5*G5</f>
        <v>-33600</v>
      </c>
    </row>
    <row r="6" spans="1:8" x14ac:dyDescent="0.25">
      <c r="A6" s="16" t="s">
        <v>102</v>
      </c>
      <c r="B6" s="9">
        <v>688</v>
      </c>
      <c r="C6" s="10">
        <v>45135</v>
      </c>
      <c r="D6" s="10">
        <v>45119</v>
      </c>
      <c r="E6" s="10"/>
      <c r="F6" s="10"/>
      <c r="G6" s="1">
        <f t="shared" si="0"/>
        <v>-16</v>
      </c>
      <c r="H6" s="9">
        <f t="shared" si="1"/>
        <v>-11008</v>
      </c>
    </row>
    <row r="7" spans="1:8" x14ac:dyDescent="0.25">
      <c r="A7" s="16" t="s">
        <v>103</v>
      </c>
      <c r="B7" s="9">
        <v>1050</v>
      </c>
      <c r="C7" s="10">
        <v>45140</v>
      </c>
      <c r="D7" s="10">
        <v>45119</v>
      </c>
      <c r="E7" s="10"/>
      <c r="F7" s="10"/>
      <c r="G7" s="1">
        <f t="shared" si="0"/>
        <v>-21</v>
      </c>
      <c r="H7" s="9">
        <f t="shared" si="1"/>
        <v>-22050</v>
      </c>
    </row>
    <row r="8" spans="1:8" x14ac:dyDescent="0.25">
      <c r="A8" s="16" t="s">
        <v>104</v>
      </c>
      <c r="B8" s="9">
        <v>13</v>
      </c>
      <c r="C8" s="10">
        <v>45141</v>
      </c>
      <c r="D8" s="10">
        <v>45119</v>
      </c>
      <c r="E8" s="10"/>
      <c r="F8" s="10"/>
      <c r="G8" s="1">
        <f t="shared" si="0"/>
        <v>-22</v>
      </c>
      <c r="H8" s="9">
        <f t="shared" si="1"/>
        <v>-286</v>
      </c>
    </row>
    <row r="9" spans="1:8" x14ac:dyDescent="0.25">
      <c r="A9" s="16" t="s">
        <v>105</v>
      </c>
      <c r="B9" s="9">
        <v>567</v>
      </c>
      <c r="C9" s="10">
        <v>45147</v>
      </c>
      <c r="D9" s="10">
        <v>45119</v>
      </c>
      <c r="E9" s="10"/>
      <c r="F9" s="10"/>
      <c r="G9" s="1">
        <f t="shared" si="0"/>
        <v>-28</v>
      </c>
      <c r="H9" s="9">
        <f t="shared" si="1"/>
        <v>-15876</v>
      </c>
    </row>
    <row r="10" spans="1:8" x14ac:dyDescent="0.25">
      <c r="A10" s="16" t="s">
        <v>106</v>
      </c>
      <c r="B10" s="9">
        <v>1500</v>
      </c>
      <c r="C10" s="10">
        <v>45147</v>
      </c>
      <c r="D10" s="10">
        <v>45119</v>
      </c>
      <c r="E10" s="10"/>
      <c r="F10" s="10"/>
      <c r="G10" s="1">
        <f t="shared" si="0"/>
        <v>-28</v>
      </c>
      <c r="H10" s="9">
        <f t="shared" si="1"/>
        <v>-42000</v>
      </c>
    </row>
    <row r="11" spans="1:8" x14ac:dyDescent="0.25">
      <c r="A11" s="16" t="s">
        <v>107</v>
      </c>
      <c r="B11" s="9">
        <v>574.29</v>
      </c>
      <c r="C11" s="10">
        <v>45164</v>
      </c>
      <c r="D11" s="10">
        <v>45139</v>
      </c>
      <c r="E11" s="10"/>
      <c r="F11" s="10"/>
      <c r="G11" s="1">
        <f t="shared" si="0"/>
        <v>-25</v>
      </c>
      <c r="H11" s="9">
        <f t="shared" si="1"/>
        <v>-14357.25</v>
      </c>
    </row>
    <row r="12" spans="1:8" x14ac:dyDescent="0.25">
      <c r="A12" s="16" t="s">
        <v>108</v>
      </c>
      <c r="B12" s="9">
        <v>19467.009999999998</v>
      </c>
      <c r="C12" s="10">
        <v>45133</v>
      </c>
      <c r="D12" s="10">
        <v>45139</v>
      </c>
      <c r="E12" s="10"/>
      <c r="F12" s="10"/>
      <c r="G12" s="1">
        <f t="shared" si="0"/>
        <v>6</v>
      </c>
      <c r="H12" s="9">
        <f t="shared" si="1"/>
        <v>116802.06</v>
      </c>
    </row>
    <row r="13" spans="1:8" x14ac:dyDescent="0.25">
      <c r="A13" s="16" t="s">
        <v>109</v>
      </c>
      <c r="B13" s="9">
        <v>7459.02</v>
      </c>
      <c r="C13" s="10">
        <v>44968</v>
      </c>
      <c r="D13" s="10">
        <v>45167</v>
      </c>
      <c r="E13" s="10"/>
      <c r="F13" s="10"/>
      <c r="G13" s="1">
        <f t="shared" si="0"/>
        <v>199</v>
      </c>
      <c r="H13" s="9">
        <f t="shared" si="1"/>
        <v>1484344.98</v>
      </c>
    </row>
    <row r="14" spans="1:8" x14ac:dyDescent="0.25">
      <c r="A14" s="16" t="s">
        <v>110</v>
      </c>
      <c r="B14" s="9">
        <v>4290</v>
      </c>
      <c r="C14" s="10">
        <v>45098</v>
      </c>
      <c r="D14" s="10">
        <v>45167</v>
      </c>
      <c r="E14" s="10"/>
      <c r="F14" s="10"/>
      <c r="G14" s="1">
        <f t="shared" si="0"/>
        <v>69</v>
      </c>
      <c r="H14" s="9">
        <f t="shared" si="1"/>
        <v>296010</v>
      </c>
    </row>
    <row r="15" spans="1:8" x14ac:dyDescent="0.25">
      <c r="A15" s="16" t="s">
        <v>111</v>
      </c>
      <c r="B15" s="9">
        <v>754.1</v>
      </c>
      <c r="C15" s="10">
        <v>45170</v>
      </c>
      <c r="D15" s="10">
        <v>45167</v>
      </c>
      <c r="E15" s="10"/>
      <c r="F15" s="10"/>
      <c r="G15" s="1">
        <f t="shared" si="0"/>
        <v>-3</v>
      </c>
      <c r="H15" s="9">
        <f t="shared" si="1"/>
        <v>-2262.3000000000002</v>
      </c>
    </row>
    <row r="16" spans="1:8" x14ac:dyDescent="0.25">
      <c r="A16" s="16" t="s">
        <v>112</v>
      </c>
      <c r="B16" s="9">
        <v>106.99</v>
      </c>
      <c r="C16" s="10">
        <v>45200</v>
      </c>
      <c r="D16" s="10">
        <v>45180</v>
      </c>
      <c r="E16" s="10"/>
      <c r="F16" s="10"/>
      <c r="G16" s="1">
        <f t="shared" si="0"/>
        <v>-20</v>
      </c>
      <c r="H16" s="9">
        <f t="shared" si="1"/>
        <v>-2139.8000000000002</v>
      </c>
    </row>
    <row r="17" spans="1:8" x14ac:dyDescent="0.25">
      <c r="A17" s="16" t="s">
        <v>113</v>
      </c>
      <c r="B17" s="9">
        <v>400</v>
      </c>
      <c r="C17" s="10">
        <v>45203</v>
      </c>
      <c r="D17" s="10">
        <v>45180</v>
      </c>
      <c r="E17" s="10"/>
      <c r="F17" s="10"/>
      <c r="G17" s="1">
        <f t="shared" si="0"/>
        <v>-23</v>
      </c>
      <c r="H17" s="9">
        <f t="shared" si="1"/>
        <v>-9200</v>
      </c>
    </row>
    <row r="18" spans="1:8" x14ac:dyDescent="0.25">
      <c r="A18" s="16" t="s">
        <v>114</v>
      </c>
      <c r="B18" s="9">
        <v>1590</v>
      </c>
      <c r="C18" s="10">
        <v>45203</v>
      </c>
      <c r="D18" s="10">
        <v>45180</v>
      </c>
      <c r="E18" s="10"/>
      <c r="F18" s="10"/>
      <c r="G18" s="1">
        <f t="shared" si="0"/>
        <v>-23</v>
      </c>
      <c r="H18" s="9">
        <f t="shared" si="1"/>
        <v>-36570</v>
      </c>
    </row>
    <row r="19" spans="1:8" x14ac:dyDescent="0.25">
      <c r="A19" s="16" t="s">
        <v>115</v>
      </c>
      <c r="B19" s="9">
        <v>18.399999999999999</v>
      </c>
      <c r="C19" s="10">
        <v>45210</v>
      </c>
      <c r="D19" s="10">
        <v>45180</v>
      </c>
      <c r="E19" s="10"/>
      <c r="F19" s="10"/>
      <c r="G19" s="1">
        <f t="shared" si="0"/>
        <v>-30</v>
      </c>
      <c r="H19" s="9">
        <f t="shared" si="1"/>
        <v>-552</v>
      </c>
    </row>
    <row r="20" spans="1:8" x14ac:dyDescent="0.25">
      <c r="A20" s="16" t="s">
        <v>116</v>
      </c>
      <c r="B20" s="9">
        <v>49.5</v>
      </c>
      <c r="C20" s="10">
        <v>45210</v>
      </c>
      <c r="D20" s="10">
        <v>45180</v>
      </c>
      <c r="E20" s="10"/>
      <c r="F20" s="10"/>
      <c r="G20" s="1">
        <f t="shared" si="0"/>
        <v>-30</v>
      </c>
      <c r="H20" s="9">
        <f t="shared" si="1"/>
        <v>-1485</v>
      </c>
    </row>
    <row r="21" spans="1:8" x14ac:dyDescent="0.25">
      <c r="A21" s="16" t="s">
        <v>117</v>
      </c>
      <c r="B21" s="9">
        <v>104</v>
      </c>
      <c r="C21" s="10">
        <v>45213</v>
      </c>
      <c r="D21" s="10">
        <v>45189</v>
      </c>
      <c r="E21" s="10"/>
      <c r="F21" s="10"/>
      <c r="G21" s="1">
        <f t="shared" si="0"/>
        <v>-24</v>
      </c>
      <c r="H21" s="9">
        <f t="shared" si="1"/>
        <v>-2496</v>
      </c>
    </row>
    <row r="22" spans="1:8" x14ac:dyDescent="0.25">
      <c r="A22" s="16" t="s">
        <v>118</v>
      </c>
      <c r="B22" s="9">
        <v>85.79</v>
      </c>
      <c r="C22" s="10">
        <v>45218</v>
      </c>
      <c r="D22" s="10">
        <v>45189</v>
      </c>
      <c r="E22" s="10"/>
      <c r="F22" s="10"/>
      <c r="G22" s="1">
        <f t="shared" si="0"/>
        <v>-29</v>
      </c>
      <c r="H22" s="9">
        <f t="shared" si="1"/>
        <v>-2487.91</v>
      </c>
    </row>
    <row r="23" spans="1:8" x14ac:dyDescent="0.25">
      <c r="A23" s="16" t="s">
        <v>119</v>
      </c>
      <c r="B23" s="9">
        <v>315</v>
      </c>
      <c r="C23" s="10">
        <v>45219</v>
      </c>
      <c r="D23" s="10">
        <v>45189</v>
      </c>
      <c r="E23" s="10"/>
      <c r="F23" s="10"/>
      <c r="G23" s="1">
        <f t="shared" si="0"/>
        <v>-30</v>
      </c>
      <c r="H23" s="9">
        <f t="shared" si="1"/>
        <v>-9450</v>
      </c>
    </row>
    <row r="24" spans="1:8" x14ac:dyDescent="0.25">
      <c r="A24" s="16" t="s">
        <v>120</v>
      </c>
      <c r="B24" s="9">
        <v>692.18</v>
      </c>
      <c r="C24" s="10">
        <v>45213</v>
      </c>
      <c r="D24" s="10">
        <v>45189</v>
      </c>
      <c r="E24" s="10"/>
      <c r="F24" s="10"/>
      <c r="G24" s="1">
        <f t="shared" si="0"/>
        <v>-24</v>
      </c>
      <c r="H24" s="9">
        <f t="shared" si="1"/>
        <v>-16612.32</v>
      </c>
    </row>
    <row r="25" spans="1:8" x14ac:dyDescent="0.25">
      <c r="A25" s="16" t="s">
        <v>121</v>
      </c>
      <c r="B25" s="9">
        <v>2400</v>
      </c>
      <c r="C25" s="10">
        <v>45224</v>
      </c>
      <c r="D25" s="10">
        <v>45195</v>
      </c>
      <c r="E25" s="10"/>
      <c r="F25" s="10"/>
      <c r="G25" s="1">
        <f t="shared" si="0"/>
        <v>-29</v>
      </c>
      <c r="H25" s="9">
        <f t="shared" si="1"/>
        <v>-69600</v>
      </c>
    </row>
    <row r="26" spans="1:8" x14ac:dyDescent="0.25">
      <c r="A26" s="16" t="s">
        <v>122</v>
      </c>
      <c r="B26" s="9">
        <v>2400</v>
      </c>
      <c r="C26" s="10">
        <v>45224</v>
      </c>
      <c r="D26" s="10">
        <v>45195</v>
      </c>
      <c r="E26" s="10"/>
      <c r="F26" s="10"/>
      <c r="G26" s="1">
        <f t="shared" si="0"/>
        <v>-29</v>
      </c>
      <c r="H26" s="9">
        <f t="shared" si="1"/>
        <v>-69600</v>
      </c>
    </row>
    <row r="27" spans="1:8" x14ac:dyDescent="0.25">
      <c r="A27" s="16" t="s">
        <v>123</v>
      </c>
      <c r="B27" s="9">
        <v>90.91</v>
      </c>
      <c r="C27" s="10">
        <v>45224</v>
      </c>
      <c r="D27" s="10">
        <v>45195</v>
      </c>
      <c r="E27" s="10"/>
      <c r="F27" s="10"/>
      <c r="G27" s="1">
        <f t="shared" si="0"/>
        <v>-29</v>
      </c>
      <c r="H27" s="9">
        <f t="shared" si="1"/>
        <v>-2636.39</v>
      </c>
    </row>
    <row r="28" spans="1:8" x14ac:dyDescent="0.25">
      <c r="A28" s="16" t="s">
        <v>124</v>
      </c>
      <c r="B28" s="9">
        <v>45.45</v>
      </c>
      <c r="C28" s="10">
        <v>45224</v>
      </c>
      <c r="D28" s="10">
        <v>45195</v>
      </c>
      <c r="E28" s="10"/>
      <c r="F28" s="10"/>
      <c r="G28" s="1">
        <f t="shared" si="0"/>
        <v>-29</v>
      </c>
      <c r="H28" s="9">
        <f t="shared" si="1"/>
        <v>-1318.05</v>
      </c>
    </row>
    <row r="29" spans="1:8" x14ac:dyDescent="0.25">
      <c r="A29" s="16" t="s">
        <v>125</v>
      </c>
      <c r="B29" s="9">
        <v>98.18</v>
      </c>
      <c r="C29" s="10">
        <v>45225</v>
      </c>
      <c r="D29" s="10">
        <v>45195</v>
      </c>
      <c r="E29" s="10"/>
      <c r="F29" s="10"/>
      <c r="G29" s="1">
        <f t="shared" si="0"/>
        <v>-30</v>
      </c>
      <c r="H29" s="9">
        <f t="shared" si="1"/>
        <v>-2945.4</v>
      </c>
    </row>
    <row r="30" spans="1:8" x14ac:dyDescent="0.25">
      <c r="A30" s="16" t="s">
        <v>126</v>
      </c>
      <c r="B30" s="9">
        <v>391.82</v>
      </c>
      <c r="C30" s="10">
        <v>45225</v>
      </c>
      <c r="D30" s="10">
        <v>45195</v>
      </c>
      <c r="E30" s="10"/>
      <c r="F30" s="10"/>
      <c r="G30" s="1">
        <f t="shared" si="0"/>
        <v>-30</v>
      </c>
      <c r="H30" s="9">
        <f t="shared" si="1"/>
        <v>-11754.6</v>
      </c>
    </row>
    <row r="31" spans="1:8" x14ac:dyDescent="0.25">
      <c r="A31" s="16" t="s">
        <v>127</v>
      </c>
      <c r="B31" s="9">
        <v>45.45</v>
      </c>
      <c r="C31" s="10">
        <v>45225</v>
      </c>
      <c r="D31" s="10">
        <v>45195</v>
      </c>
      <c r="E31" s="10"/>
      <c r="F31" s="10"/>
      <c r="G31" s="1">
        <f t="shared" si="0"/>
        <v>-30</v>
      </c>
      <c r="H31" s="9">
        <f t="shared" si="1"/>
        <v>-1363.5</v>
      </c>
    </row>
    <row r="32" spans="1:8" x14ac:dyDescent="0.25">
      <c r="A32" s="16" t="s">
        <v>128</v>
      </c>
      <c r="B32" s="9">
        <v>125.45</v>
      </c>
      <c r="C32" s="10">
        <v>45225</v>
      </c>
      <c r="D32" s="10">
        <v>45195</v>
      </c>
      <c r="E32" s="10"/>
      <c r="F32" s="10"/>
      <c r="G32" s="1">
        <f t="shared" si="0"/>
        <v>-30</v>
      </c>
      <c r="H32" s="9">
        <f t="shared" si="1"/>
        <v>-3763.5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73556.78</v>
      </c>
      <c r="C1" s="31">
        <f>COUNTA(A4:A203)</f>
        <v>22</v>
      </c>
      <c r="G1" s="13">
        <f>IF(B1&lt;&gt;0,H1/B1,0)</f>
        <v>6.6332669809635494</v>
      </c>
      <c r="H1" s="12">
        <f>SUM(H4:H195)</f>
        <v>487921.76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129</v>
      </c>
      <c r="B4" s="9">
        <v>400</v>
      </c>
      <c r="C4" s="10">
        <v>45147</v>
      </c>
      <c r="D4" s="10">
        <v>45201</v>
      </c>
      <c r="E4" s="10"/>
      <c r="F4" s="10"/>
      <c r="G4" s="1">
        <f>D4-C4-(F4-E4)</f>
        <v>54</v>
      </c>
      <c r="H4" s="9">
        <f>B4*G4</f>
        <v>21600</v>
      </c>
    </row>
    <row r="5" spans="1:8" x14ac:dyDescent="0.25">
      <c r="A5" s="16" t="s">
        <v>130</v>
      </c>
      <c r="B5" s="9">
        <v>1200</v>
      </c>
      <c r="C5" s="10">
        <v>45147</v>
      </c>
      <c r="D5" s="10">
        <v>45201</v>
      </c>
      <c r="E5" s="10"/>
      <c r="F5" s="10"/>
      <c r="G5" s="1">
        <f t="shared" ref="G5:G68" si="0">D5-C5-(F5-E5)</f>
        <v>54</v>
      </c>
      <c r="H5" s="9">
        <f t="shared" ref="H5:H68" si="1">B5*G5</f>
        <v>64800</v>
      </c>
    </row>
    <row r="6" spans="1:8" x14ac:dyDescent="0.25">
      <c r="A6" s="16" t="s">
        <v>131</v>
      </c>
      <c r="B6" s="9">
        <v>77.27</v>
      </c>
      <c r="C6" s="10">
        <v>45226</v>
      </c>
      <c r="D6" s="10">
        <v>45201</v>
      </c>
      <c r="E6" s="10"/>
      <c r="F6" s="10"/>
      <c r="G6" s="1">
        <f t="shared" si="0"/>
        <v>-25</v>
      </c>
      <c r="H6" s="9">
        <f t="shared" si="1"/>
        <v>-1931.75</v>
      </c>
    </row>
    <row r="7" spans="1:8" x14ac:dyDescent="0.25">
      <c r="A7" s="16" t="s">
        <v>132</v>
      </c>
      <c r="B7" s="9">
        <v>400</v>
      </c>
      <c r="C7" s="10">
        <v>45226</v>
      </c>
      <c r="D7" s="10">
        <v>45201</v>
      </c>
      <c r="E7" s="10"/>
      <c r="F7" s="10"/>
      <c r="G7" s="1">
        <f t="shared" si="0"/>
        <v>-25</v>
      </c>
      <c r="H7" s="9">
        <f t="shared" si="1"/>
        <v>-10000</v>
      </c>
    </row>
    <row r="8" spans="1:8" x14ac:dyDescent="0.25">
      <c r="A8" s="16" t="s">
        <v>133</v>
      </c>
      <c r="B8" s="9">
        <v>2100</v>
      </c>
      <c r="C8" s="10">
        <v>45273</v>
      </c>
      <c r="D8" s="10">
        <v>45243</v>
      </c>
      <c r="E8" s="10"/>
      <c r="F8" s="10"/>
      <c r="G8" s="1">
        <f t="shared" si="0"/>
        <v>-30</v>
      </c>
      <c r="H8" s="9">
        <f t="shared" si="1"/>
        <v>-63000</v>
      </c>
    </row>
    <row r="9" spans="1:8" x14ac:dyDescent="0.25">
      <c r="A9" s="16" t="s">
        <v>134</v>
      </c>
      <c r="B9" s="9">
        <v>196</v>
      </c>
      <c r="C9" s="10">
        <v>45253</v>
      </c>
      <c r="D9" s="10">
        <v>45247</v>
      </c>
      <c r="E9" s="10"/>
      <c r="F9" s="10"/>
      <c r="G9" s="1">
        <f t="shared" si="0"/>
        <v>-6</v>
      </c>
      <c r="H9" s="9">
        <f t="shared" si="1"/>
        <v>-1176</v>
      </c>
    </row>
    <row r="10" spans="1:8" x14ac:dyDescent="0.25">
      <c r="A10" s="16" t="s">
        <v>135</v>
      </c>
      <c r="B10" s="9">
        <v>574.29</v>
      </c>
      <c r="C10" s="10">
        <v>45254</v>
      </c>
      <c r="D10" s="10">
        <v>45247</v>
      </c>
      <c r="E10" s="10"/>
      <c r="F10" s="10"/>
      <c r="G10" s="1">
        <f t="shared" si="0"/>
        <v>-7</v>
      </c>
      <c r="H10" s="9">
        <f t="shared" si="1"/>
        <v>-4020.03</v>
      </c>
    </row>
    <row r="11" spans="1:8" x14ac:dyDescent="0.25">
      <c r="A11" s="16" t="s">
        <v>136</v>
      </c>
      <c r="B11" s="9">
        <v>800</v>
      </c>
      <c r="C11" s="10">
        <v>45275</v>
      </c>
      <c r="D11" s="10">
        <v>45247</v>
      </c>
      <c r="E11" s="10"/>
      <c r="F11" s="10"/>
      <c r="G11" s="1">
        <f t="shared" si="0"/>
        <v>-28</v>
      </c>
      <c r="H11" s="9">
        <f t="shared" si="1"/>
        <v>-22400</v>
      </c>
    </row>
    <row r="12" spans="1:8" x14ac:dyDescent="0.25">
      <c r="A12" s="16" t="s">
        <v>137</v>
      </c>
      <c r="B12" s="9">
        <v>3295.55</v>
      </c>
      <c r="C12" s="10">
        <v>45275</v>
      </c>
      <c r="D12" s="10">
        <v>45247</v>
      </c>
      <c r="E12" s="10"/>
      <c r="F12" s="10"/>
      <c r="G12" s="1">
        <f t="shared" si="0"/>
        <v>-28</v>
      </c>
      <c r="H12" s="9">
        <f t="shared" si="1"/>
        <v>-92275.4</v>
      </c>
    </row>
    <row r="13" spans="1:8" x14ac:dyDescent="0.25">
      <c r="A13" s="16" t="s">
        <v>138</v>
      </c>
      <c r="B13" s="9">
        <v>1252.73</v>
      </c>
      <c r="C13" s="10">
        <v>45288</v>
      </c>
      <c r="D13" s="10">
        <v>45261</v>
      </c>
      <c r="E13" s="10"/>
      <c r="F13" s="10"/>
      <c r="G13" s="1">
        <f t="shared" si="0"/>
        <v>-27</v>
      </c>
      <c r="H13" s="9">
        <f t="shared" si="1"/>
        <v>-33823.71</v>
      </c>
    </row>
    <row r="14" spans="1:8" x14ac:dyDescent="0.25">
      <c r="A14" s="16" t="s">
        <v>139</v>
      </c>
      <c r="B14" s="9">
        <v>322.39999999999998</v>
      </c>
      <c r="C14" s="10">
        <v>45289</v>
      </c>
      <c r="D14" s="10">
        <v>45261</v>
      </c>
      <c r="E14" s="10"/>
      <c r="F14" s="10"/>
      <c r="G14" s="1">
        <f t="shared" si="0"/>
        <v>-28</v>
      </c>
      <c r="H14" s="9">
        <f t="shared" si="1"/>
        <v>-9027.2000000000007</v>
      </c>
    </row>
    <row r="15" spans="1:8" x14ac:dyDescent="0.25">
      <c r="A15" s="16" t="s">
        <v>140</v>
      </c>
      <c r="B15" s="9">
        <v>106.99</v>
      </c>
      <c r="C15" s="10">
        <v>45291</v>
      </c>
      <c r="D15" s="10">
        <v>45261</v>
      </c>
      <c r="E15" s="10"/>
      <c r="F15" s="10"/>
      <c r="G15" s="1">
        <f t="shared" si="0"/>
        <v>-30</v>
      </c>
      <c r="H15" s="9">
        <f t="shared" si="1"/>
        <v>-3209.7</v>
      </c>
    </row>
    <row r="16" spans="1:8" x14ac:dyDescent="0.25">
      <c r="A16" s="16" t="s">
        <v>141</v>
      </c>
      <c r="B16" s="9">
        <v>3433.19</v>
      </c>
      <c r="C16" s="10">
        <v>45291</v>
      </c>
      <c r="D16" s="10">
        <v>45261</v>
      </c>
      <c r="E16" s="10"/>
      <c r="F16" s="10"/>
      <c r="G16" s="1">
        <f t="shared" si="0"/>
        <v>-30</v>
      </c>
      <c r="H16" s="9">
        <f t="shared" si="1"/>
        <v>-102995.7</v>
      </c>
    </row>
    <row r="17" spans="1:8" x14ac:dyDescent="0.25">
      <c r="A17" s="16" t="s">
        <v>142</v>
      </c>
      <c r="B17" s="9">
        <v>102.17</v>
      </c>
      <c r="C17" s="10">
        <v>45294</v>
      </c>
      <c r="D17" s="10">
        <v>45265</v>
      </c>
      <c r="E17" s="10"/>
      <c r="F17" s="10"/>
      <c r="G17" s="1">
        <f t="shared" si="0"/>
        <v>-29</v>
      </c>
      <c r="H17" s="9">
        <f t="shared" si="1"/>
        <v>-2962.93</v>
      </c>
    </row>
    <row r="18" spans="1:8" x14ac:dyDescent="0.25">
      <c r="A18" s="16" t="s">
        <v>143</v>
      </c>
      <c r="B18" s="9">
        <v>54.22</v>
      </c>
      <c r="C18" s="10">
        <v>45295</v>
      </c>
      <c r="D18" s="10">
        <v>45265</v>
      </c>
      <c r="E18" s="10"/>
      <c r="F18" s="10"/>
      <c r="G18" s="1">
        <f t="shared" si="0"/>
        <v>-30</v>
      </c>
      <c r="H18" s="9">
        <f t="shared" si="1"/>
        <v>-1626.6</v>
      </c>
    </row>
    <row r="19" spans="1:8" x14ac:dyDescent="0.25">
      <c r="A19" s="16" t="s">
        <v>144</v>
      </c>
      <c r="B19" s="9">
        <v>0</v>
      </c>
      <c r="C19" s="10">
        <v>45297</v>
      </c>
      <c r="D19" s="10">
        <v>45267</v>
      </c>
      <c r="E19" s="10"/>
      <c r="F19" s="10"/>
      <c r="G19" s="1">
        <f t="shared" si="0"/>
        <v>-30</v>
      </c>
      <c r="H19" s="9">
        <f t="shared" si="1"/>
        <v>0</v>
      </c>
    </row>
    <row r="20" spans="1:8" x14ac:dyDescent="0.25">
      <c r="A20" s="16" t="s">
        <v>145</v>
      </c>
      <c r="B20" s="9">
        <v>27.97</v>
      </c>
      <c r="C20" s="10">
        <v>45297</v>
      </c>
      <c r="D20" s="10">
        <v>45271</v>
      </c>
      <c r="E20" s="10"/>
      <c r="F20" s="10"/>
      <c r="G20" s="1">
        <f t="shared" si="0"/>
        <v>-26</v>
      </c>
      <c r="H20" s="9">
        <f t="shared" si="1"/>
        <v>-727.22</v>
      </c>
    </row>
    <row r="21" spans="1:8" x14ac:dyDescent="0.25">
      <c r="A21" s="16" t="s">
        <v>146</v>
      </c>
      <c r="B21" s="9">
        <v>50</v>
      </c>
      <c r="C21" s="10">
        <v>45296</v>
      </c>
      <c r="D21" s="10">
        <v>45271</v>
      </c>
      <c r="E21" s="10"/>
      <c r="F21" s="10"/>
      <c r="G21" s="1">
        <f t="shared" si="0"/>
        <v>-25</v>
      </c>
      <c r="H21" s="9">
        <f t="shared" si="1"/>
        <v>-1250</v>
      </c>
    </row>
    <row r="22" spans="1:8" x14ac:dyDescent="0.25">
      <c r="A22" s="16" t="s">
        <v>147</v>
      </c>
      <c r="B22" s="9">
        <v>3000</v>
      </c>
      <c r="C22" s="10">
        <v>45253</v>
      </c>
      <c r="D22" s="10">
        <v>45273</v>
      </c>
      <c r="E22" s="10"/>
      <c r="F22" s="10"/>
      <c r="G22" s="1">
        <f t="shared" si="0"/>
        <v>20</v>
      </c>
      <c r="H22" s="9">
        <f t="shared" si="1"/>
        <v>60000</v>
      </c>
    </row>
    <row r="23" spans="1:8" x14ac:dyDescent="0.25">
      <c r="A23" s="16" t="s">
        <v>148</v>
      </c>
      <c r="B23" s="9">
        <v>800</v>
      </c>
      <c r="C23" s="10">
        <v>45304</v>
      </c>
      <c r="D23" s="10">
        <v>45274</v>
      </c>
      <c r="E23" s="10"/>
      <c r="F23" s="10"/>
      <c r="G23" s="1">
        <f t="shared" si="0"/>
        <v>-30</v>
      </c>
      <c r="H23" s="9">
        <f t="shared" si="1"/>
        <v>-24000</v>
      </c>
    </row>
    <row r="24" spans="1:8" x14ac:dyDescent="0.25">
      <c r="A24" s="16" t="s">
        <v>149</v>
      </c>
      <c r="B24" s="9">
        <v>88</v>
      </c>
      <c r="C24" s="10">
        <v>45304</v>
      </c>
      <c r="D24" s="10">
        <v>45274</v>
      </c>
      <c r="E24" s="10"/>
      <c r="F24" s="10"/>
      <c r="G24" s="1">
        <f t="shared" si="0"/>
        <v>-30</v>
      </c>
      <c r="H24" s="9">
        <f t="shared" si="1"/>
        <v>-2640</v>
      </c>
    </row>
    <row r="25" spans="1:8" x14ac:dyDescent="0.25">
      <c r="A25" s="16" t="s">
        <v>150</v>
      </c>
      <c r="B25" s="9">
        <v>55276</v>
      </c>
      <c r="C25" s="10">
        <v>45266</v>
      </c>
      <c r="D25" s="10">
        <v>45279</v>
      </c>
      <c r="E25" s="10"/>
      <c r="F25" s="10"/>
      <c r="G25" s="1">
        <f t="shared" si="0"/>
        <v>13</v>
      </c>
      <c r="H25" s="9">
        <f t="shared" si="1"/>
        <v>718588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2024-03-01T11:11:12Z</dcterms:modified>
</cp:coreProperties>
</file>