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3901"/>
  <workbookPr codeName="ThisWorkbook"/>
  <bookViews>
    <workbookView xmlns:d3p1="http://schemas.microsoft.com/office/spreadsheetml/2015/revision2" xWindow="-120" yWindow="-120" windowWidth="29040" windowHeight="15840" d3p1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fullPrecision="1" calcMode="auto"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<sst xmlns="http://schemas.openxmlformats.org/spreadsheetml/2006/main" uniqueCount="169">
  <si>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</si>
  <si>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</si>
  <si>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</si>
  <si>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</si>
  <si>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</si>
  <si>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</si>
  <si>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</si>
  <si>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</si>
  <si>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</si>
  <si>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</si>
  <si>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</si>
  <si>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</si>
  <si>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</si>
  <si>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</si>
  <si>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</si>
  <si>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</si>
  <si>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</si>
  <si>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</si>
  <si>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</si>
  <si>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</si>
  <si>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VIA LUSITANIA</t>
  </si>
  <si>
    <t>00183 ROMA (RM) - VIA LUSITANIA, 16 - C.F. 97712550587 C.M. RMIC8GD00D</t>
  </si>
  <si>
    <t>2025</t>
  </si>
  <si>
    <t>45 del 11/12/2024</t>
  </si>
  <si>
    <t>94/PA2024 del 20/12/2024</t>
  </si>
  <si>
    <t>24PA-03026 del 23/12/2024</t>
  </si>
  <si>
    <t>156/FE del 20/12/2024</t>
  </si>
  <si>
    <t>7/FE del 29/11/2024</t>
  </si>
  <si>
    <t>3240000199 del 12/07/2024</t>
  </si>
  <si>
    <t>2/927 del 20/12/2024</t>
  </si>
  <si>
    <t>2528 del 31/12/2024</t>
  </si>
  <si>
    <t>1-A del 09/01/2025</t>
  </si>
  <si>
    <t>FPA 6/25 del 09/01/2025</t>
  </si>
  <si>
    <t>FPA 5/25 del 09/01/2025</t>
  </si>
  <si>
    <t>FPA 7/25 del 09/01/2025</t>
  </si>
  <si>
    <t>12-2025- del 14/02/2025</t>
  </si>
  <si>
    <t>185/2025/20 del 19/02/2025</t>
  </si>
  <si>
    <t>8005610098 del 21/02/2025</t>
  </si>
  <si>
    <t>67/2025 del 20/02/2025</t>
  </si>
  <si>
    <t>FPA 16/25 del 19/02/2025</t>
  </si>
  <si>
    <t>20/PA del 19/02/2025</t>
  </si>
  <si>
    <t>0000001599/PA del 18/02/2025</t>
  </si>
  <si>
    <t>278 del 03/06/2024</t>
  </si>
  <si>
    <t>1 del 12/02/2025</t>
  </si>
  <si>
    <t>FATTPA 6_25 del 14/01/2025</t>
  </si>
  <si>
    <t>FPA 9/25 del 26/02/2025</t>
  </si>
  <si>
    <t>334/2025 del 26/02/2025</t>
  </si>
  <si>
    <t>41 del 27/02/2025</t>
  </si>
  <si>
    <t>43 del 02/03/2025</t>
  </si>
  <si>
    <t>1218/P del 28/02/2025</t>
  </si>
  <si>
    <t>2040/250005262 del 28/02/2025</t>
  </si>
  <si>
    <t>24/PA del 24/02/2025</t>
  </si>
  <si>
    <t>PAE0008282 del 14/03/2025</t>
  </si>
  <si>
    <t>8W00115988 del 11/03/2025</t>
  </si>
  <si>
    <t>8W00117515 del 11/03/2025</t>
  </si>
  <si>
    <t>134/MM del 28/02/2025</t>
  </si>
  <si>
    <t>0000001511/PA del 18/02/2025</t>
  </si>
  <si>
    <t>94/2025 del 10/03/2025</t>
  </si>
  <si>
    <t>8005610140 del 06/03/2025</t>
  </si>
  <si>
    <t>575/00 del 11/03/2025</t>
  </si>
  <si>
    <t>16/PA del 24/03/2025</t>
  </si>
  <si>
    <t>65/PA del 26/03/2025</t>
  </si>
  <si>
    <t>64/PA del 26/03/2025</t>
  </si>
  <si>
    <t>19/PA del 25/03/2025</t>
  </si>
  <si>
    <t>1025078846 del 03/04/2025</t>
  </si>
  <si>
    <t>1205/A/2025 del 29/03/2025</t>
  </si>
  <si>
    <t>FPA 28/25 del 10/04/2025</t>
  </si>
  <si>
    <t>249/04 del 19/12/2024</t>
  </si>
  <si>
    <t>V3-9906 del 07/04/2025</t>
  </si>
  <si>
    <t>95/PA del 08/04/2025</t>
  </si>
  <si>
    <t>829/00 del 10/04/2025</t>
  </si>
  <si>
    <t>24 del 08/04/2025</t>
  </si>
  <si>
    <t>FE5 del 24/03/2025</t>
  </si>
  <si>
    <t>FE18 del 25/03/2025</t>
  </si>
  <si>
    <t>3236/FVISE del 17/02/2025</t>
  </si>
  <si>
    <t>192 del 09/04/2025</t>
  </si>
  <si>
    <t>184/2025 del 15/04/2025</t>
  </si>
  <si>
    <t>109/PA del 17/04/2025</t>
  </si>
  <si>
    <t>3/13 del 28/04/2025</t>
  </si>
  <si>
    <t>134 del 01/05/2025</t>
  </si>
  <si>
    <t>426/25 del 17/04/2025</t>
  </si>
  <si>
    <t>196/2025 del 24/04/2025</t>
  </si>
  <si>
    <t>1025106238 del 06/05/2025</t>
  </si>
  <si>
    <t>00000449/99/2025 del 28/04/2025</t>
  </si>
  <si>
    <t>8W00255623 del 10/05/2025</t>
  </si>
  <si>
    <t>8W00254829 del 10/05/2025</t>
  </si>
  <si>
    <t>282/2025 del 15/05/2025</t>
  </si>
  <si>
    <t>1072/00 del 13/05/2025</t>
  </si>
  <si>
    <t>577/2025 del 16/05/2025</t>
  </si>
  <si>
    <t>PAE0016741 del 14/05/2025</t>
  </si>
  <si>
    <t>2304/A/2025 del 15/05/2025</t>
  </si>
  <si>
    <t>328/2025 del 22/05/2025</t>
  </si>
  <si>
    <t>0008/EL del 23/05/2025</t>
  </si>
  <si>
    <t>FPA 42/25 del 28/05/2025</t>
  </si>
  <si>
    <t>FPA 43/25 del 28/05/2025</t>
  </si>
  <si>
    <t>V3-13570 del 22/05/2025</t>
  </si>
  <si>
    <t>271 del 27/05/2025</t>
  </si>
  <si>
    <t>44-2025- del 28/05/2025</t>
  </si>
  <si>
    <t>41963 del 29/05/2025</t>
  </si>
  <si>
    <t>4/110 del 30/05/2025</t>
  </si>
  <si>
    <t>2700/P del 30/05/2025</t>
  </si>
  <si>
    <t>193/A del 30/05/2025</t>
  </si>
  <si>
    <t>1025132452 del 03/06/2025</t>
  </si>
  <si>
    <t>1/2/9 del 21/05/2025</t>
  </si>
  <si>
    <t>1/2/8 del 21/05/2025</t>
  </si>
  <si>
    <t>1/2/7 del 21/05/2025</t>
  </si>
  <si>
    <t>76 del 09/05/2025</t>
  </si>
  <si>
    <t>207/A del 30/05/2025</t>
  </si>
  <si>
    <t>143 del 31/05/2025</t>
  </si>
  <si>
    <t>139 del 09/06/2025</t>
  </si>
  <si>
    <t>1350/00 del 10/06/2025</t>
  </si>
  <si>
    <t>FPA 9/25 del 11/06/2025</t>
  </si>
  <si>
    <t>309/FVISE del 30/05/2025</t>
  </si>
  <si>
    <t>189/ PA del 16/06/2025</t>
  </si>
  <si>
    <t>FPA 14/25 del 20/06/2025</t>
  </si>
  <si>
    <t>0100-000366 del 17/06/2025</t>
  </si>
  <si>
    <t>198 del 17/06/2025</t>
  </si>
  <si>
    <t>FPA 3/25 del 03/07/2025</t>
  </si>
  <si>
    <t>46 del 25/06/2025</t>
  </si>
  <si>
    <t>0112-003226 del 04/07/2025</t>
  </si>
  <si>
    <t>1590/00 del 08/07/2025</t>
  </si>
  <si>
    <t>1025164387 del 09/07/2025</t>
  </si>
  <si>
    <t>8W00339524 del 10/07/2025</t>
  </si>
  <si>
    <t>1667/00 del 10/07/2025</t>
  </si>
  <si>
    <t>PAE0025148 del 14/07/2025</t>
  </si>
  <si>
    <t>1025191074 del 21/08/2025</t>
  </si>
  <si>
    <t>0000002374/PA del 08/08/2025</t>
  </si>
  <si>
    <t>0000002491/PA del 01/09/2025</t>
  </si>
  <si>
    <t>8W00457553 del 11/09/2025</t>
  </si>
  <si>
    <t>PAE0032925 del 14/09/2025</t>
  </si>
  <si>
    <t>0000004189/PA del 12/09/2025</t>
  </si>
  <si>
    <t>1/2/18 del 22/09/2025</t>
  </si>
  <si>
    <t>1/2025 PA del 06/08/2025</t>
  </si>
  <si>
    <t>270 del 20/09/2025</t>
  </si>
  <si>
    <t>0000004328/PA del 29/09/2025</t>
  </si>
  <si>
    <t>2040/250024313 del 30/09/2025</t>
  </si>
  <si>
    <t>31-A del 17/09/2025</t>
  </si>
  <si>
    <t>40 del 15/09/2025</t>
  </si>
  <si>
    <t>316/2 del 23/09/2025</t>
  </si>
  <si>
    <t>67-2025- del 10/10/2025</t>
  </si>
  <si>
    <t>2027/00 del 10/10/2025</t>
  </si>
  <si>
    <t>1644/2025 del 27/10/2025</t>
  </si>
  <si>
    <t>1303/00 del 27/10/2025</t>
  </si>
  <si>
    <t>425/2025 del 10/11/2025</t>
  </si>
  <si>
    <t>373/FS del 31/10/2025</t>
  </si>
  <si>
    <t>303/2 del 29/08/2025</t>
  </si>
  <si>
    <t>FPA 79/25 del 07/11/2025</t>
  </si>
  <si>
    <t>2040/250027974 del 31/10/2025</t>
  </si>
  <si>
    <t>8W00555480 del 11/11/2025</t>
  </si>
  <si>
    <t>444/2025 del 14/11/2025</t>
  </si>
  <si>
    <t>2100/00 del 12/11/2025</t>
  </si>
  <si>
    <t>PAE0041319 del 14/11/2025</t>
  </si>
  <si>
    <t>3002001966 del 24/11/2025</t>
  </si>
  <si>
    <t>3002001967 del 24/11/2025</t>
  </si>
  <si>
    <t>331PA del 07/11/2025</t>
  </si>
  <si>
    <t>FPA 117/25 del 29/11/2025</t>
  </si>
  <si>
    <t>FPA 116/25 del 29/11/2025</t>
  </si>
  <si>
    <t>1191/25 del 19/11/2025</t>
  </si>
  <si>
    <t>561/00 del 21/11/2025</t>
  </si>
  <si>
    <t>368/T del 14/11/2025</t>
  </si>
  <si>
    <t>34PA del 01/12/2025</t>
  </si>
  <si>
    <t>412/FS del 30/11/2025</t>
  </si>
  <si>
    <t>1025270695 del 04/12/2025</t>
  </si>
  <si>
    <t>3619 del 10/12/2025</t>
  </si>
  <si>
    <t>2204/00 del 09/12/2025</t>
  </si>
  <si>
    <t>2203/00 del 09/12/2025</t>
  </si>
  <si>
    <t>3066 del 09/12/2025</t>
  </si>
  <si>
    <t>60 del 11/12/2025</t>
  </si>
  <si>
    <t>2251/00 del 11/12/2025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</si>
</sst>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0.000"/>
  </numFmts>
  <fonts count="9">
    <font>
      <sz val="11"/>
      <name val="Calibri"/>
      <charset val="0"/>
      <color theme="1"/>
      <scheme val="minor"/>
    </font>
    <font>
      <sz val="11"/>
      <name val="Calibri"/>
      <charset val="0"/>
      <color theme="0"/>
      <scheme val="minor"/>
    </font>
    <font>
      <b/>
      <sz val="11"/>
      <name val="Calibri"/>
      <charset val="0"/>
      <color theme="1"/>
      <scheme val="minor"/>
    </font>
    <font>
      <b/>
      <sz val="14"/>
      <name val="Calibri"/>
      <charset val="0"/>
      <color theme="1"/>
      <scheme val="minor"/>
    </font>
    <font>
      <sz val="11"/>
      <name val="Calibri"/>
      <charset val="0"/>
      <color theme="1"/>
      <scheme val="minor"/>
    </font>
    <font>
      <b/>
      <sz val="16"/>
      <name val="Calibri"/>
      <charset val="0"/>
      <color theme="1"/>
      <scheme val="minor"/>
    </font>
    <font>
      <b/>
      <sz val="12"/>
      <name val="Calibri"/>
      <charset val="0"/>
      <color theme="1"/>
      <scheme val="minor"/>
    </font>
    <font>
      <sz val="10"/>
      <name val="Calibri"/>
      <charset val="0"/>
      <color theme="1"/>
      <scheme val="minor"/>
    </font>
    <font>
      <sz val="16"/>
      <name val="Calibri"/>
      <charset val="0"/>
      <color theme="1"/>
      <scheme val="minor"/>
    </font>
  </fonts>
  <fills count="5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xxid="0" numFmtId="0" fontId="0" fillId="0" borderId="0"/>
  </cellStyleXfs>
  <cellXfs>
    <xf xxid="1" numFmtId="0" fontId="0" fillId="0" borderId="0" xfId="0" applyAlignment="1" applyBorder="1" applyFont="1" applyNumberFormat="1" applyFill="1" applyProtection="1"/>
    <xf xxid="2" numFmtId="0" fontId="0" fillId="0" borderId="1" xfId="0" applyAlignment="1" applyBorder="1" applyFont="1" applyNumberFormat="1" applyFill="1" applyProtection="1"/>
    <xf xxid="3" numFmtId="0" fontId="1" fillId="0" borderId="0" xfId="0" applyAlignment="1" applyBorder="1" applyFont="1" applyNumberFormat="1" applyFill="1" applyProtection="1"/>
    <xf xxid="4" numFmtId="0" fontId="3" fillId="0" borderId="0" xfId="0" applyAlignment="1" applyBorder="1" applyFont="1" applyNumberFormat="1" applyFill="1" applyProtection="1"/>
    <xf xxid="5" numFmtId="2" fontId="0" fillId="0" borderId="0" xfId="0" applyAlignment="1" applyBorder="1" applyFont="1" applyNumberFormat="1" applyFill="1" applyProtection="1"/>
    <xf xxid="6" numFmtId="14" fontId="0" fillId="0" borderId="0" xfId="0" applyAlignment="1" applyBorder="1" applyFont="1" applyNumberFormat="1" applyFill="1" applyProtection="1"/>
    <xf xxid="7" numFmtId="0" fontId="5" fillId="0" borderId="0" xfId="0" applyAlignment="1" applyBorder="1" applyFont="1" applyNumberFormat="1" applyFill="1" applyProtection="1"/>
    <xf xxid="8" numFmtId="0" fontId="2" fillId="2" borderId="1" xfId="0" applyAlignment="1" applyBorder="1" applyFont="1" applyNumberFormat="1" applyFill="1" applyProtection="1">
      <alignment horizontal="center" vertical="center" wrapText="1"/>
    </xf>
    <xf xxid="9" numFmtId="0" fontId="0" fillId="0" borderId="0" xfId="0" applyAlignment="1" applyBorder="1" applyFont="1" applyNumberFormat="1" applyFill="1" applyProtection="1">
      <alignment wrapText="1"/>
    </xf>
    <xf xxid="10" numFmtId="4" fontId="0" fillId="0" borderId="1" xfId="0" applyAlignment="1" applyBorder="1" applyFont="1" applyNumberFormat="1" applyFill="1" applyProtection="1"/>
    <xf xxid="11" numFmtId="14" fontId="0" fillId="0" borderId="1" xfId="0" applyAlignment="1" applyBorder="1" applyFont="1" applyNumberFormat="1" applyFill="1" applyProtection="1">
      <alignment horizontal="center"/>
    </xf>
    <xf xxid="12" numFmtId="16" fontId="0" fillId="0" borderId="1" xfId="0" applyAlignment="1" applyBorder="1" applyFont="1" applyNumberFormat="1" applyFill="1" applyProtection="1">
      <alignment horizontal="center"/>
    </xf>
    <xf xxid="13" numFmtId="4" fontId="0" fillId="0" borderId="0" xfId="0" applyAlignment="1" applyBorder="1" applyFont="1" applyNumberFormat="1" applyFill="1" applyProtection="1"/>
    <xf xxid="14" numFmtId="164" fontId="0" fillId="0" borderId="0" xfId="0" applyAlignment="1" applyBorder="1" applyFont="1" applyNumberFormat="1" applyFill="1" applyProtection="1"/>
    <xf xxid="15" numFmtId="0" fontId="6" fillId="0" borderId="1" xfId="0" applyAlignment="1" applyBorder="1" applyFont="1" applyNumberFormat="1" applyFill="1" applyProtection="1">
      <alignment horizontal="center" vertical="center"/>
    </xf>
    <xf xxid="16" numFmtId="0" fontId="5" fillId="0" borderId="2" xfId="0" applyAlignment="1" applyBorder="1" applyFont="1" applyNumberFormat="1" applyFill="1" applyProtection="1">
      <alignment horizontal="center" vertical="center"/>
    </xf>
    <xf xxid="17" numFmtId="49" fontId="0" fillId="0" borderId="1" xfId="0" applyAlignment="1" applyBorder="1" applyFont="1" applyNumberFormat="1" applyFill="1" applyProtection="1"/>
    <xf xxid="18" numFmtId="0" fontId="8" fillId="0" borderId="0" xfId="0" applyAlignment="1" applyBorder="1" applyFont="1" applyNumberFormat="1" applyFill="1" applyProtection="1"/>
    <xf xxid="19" numFmtId="0" fontId="3" fillId="0" borderId="0" xfId="0" applyAlignment="1" applyBorder="1" applyFont="1" applyNumberFormat="1" applyFill="1" applyProtection="1">
      <alignment horizontal="center" vertical="center"/>
    </xf>
    <xf xxid="20" numFmtId="4" fontId="3" fillId="0" borderId="0" xfId="0" applyAlignment="1" applyBorder="1" applyFont="1" applyNumberFormat="1" applyFill="1" applyProtection="1">
      <alignment horizontal="center" vertical="center"/>
    </xf>
    <xf xxid="21" numFmtId="2" fontId="3" fillId="0" borderId="0" xfId="0" applyAlignment="1" applyBorder="1" applyFont="1" applyNumberFormat="1" applyFill="1" applyProtection="1">
      <alignment horizontal="center" vertical="center"/>
    </xf>
    <xf xxid="22" numFmtId="0" fontId="0" fillId="3" borderId="3" xfId="0" applyAlignment="1" applyBorder="1" applyFont="1" applyNumberFormat="1" applyFill="1" applyProtection="1">
      <alignment horizontal="center" vertical="center"/>
    </xf>
    <xf xxid="23" numFmtId="0" fontId="0" fillId="3" borderId="4" xfId="0" applyAlignment="1" applyBorder="1" applyFont="1" applyNumberFormat="1" applyFill="1" applyProtection="1">
      <alignment horizontal="center" vertical="center"/>
    </xf>
    <xf xxid="24" numFmtId="0" fontId="0" fillId="3" borderId="5" xfId="0" applyAlignment="1" applyBorder="1" applyFont="1" applyNumberFormat="1" applyFill="1" applyProtection="1">
      <alignment horizontal="center" vertical="center"/>
    </xf>
    <xf xxid="25" numFmtId="0" fontId="7" fillId="3" borderId="5" xfId="0" applyAlignment="1" applyBorder="1" applyFont="1" applyNumberFormat="1" applyFill="1" applyProtection="1">
      <alignment horizontal="center" vertical="center" wrapText="1"/>
    </xf>
    <xf xxid="26" numFmtId="0" fontId="0" fillId="0" borderId="1" xfId="0" applyAlignment="1" applyBorder="1" applyFont="1" applyNumberFormat="1" applyFill="1" applyProtection="1">
      <alignment horizontal="center" vertical="center"/>
    </xf>
    <xf xxid="27" numFmtId="4" fontId="6" fillId="0" borderId="1" xfId="0" applyAlignment="1" applyBorder="1" applyFont="1" applyNumberFormat="1" applyFill="1" applyProtection="1">
      <alignment horizontal="center" vertical="center"/>
    </xf>
    <xf xxid="28" numFmtId="2" fontId="3" fillId="0" borderId="6" xfId="0" applyAlignment="1" applyBorder="1" applyFont="1" applyNumberFormat="1" applyFill="1" applyProtection="1">
      <alignment horizontal="center" vertical="center"/>
    </xf>
    <xf xxid="29" numFmtId="0" fontId="7" fillId="4" borderId="5" xfId="0" applyAlignment="1" applyBorder="1" applyFont="1" applyNumberFormat="1" applyFill="1" applyProtection="1">
      <alignment horizontal="center" vertical="center" wrapText="1"/>
    </xf>
    <xf xxid="30" numFmtId="0" fontId="7" fillId="4" borderId="1" xfId="0" applyAlignment="1" applyBorder="1" applyFont="1" applyNumberFormat="1" applyFill="1" applyProtection="1">
      <alignment horizontal="center" vertical="center" wrapText="1"/>
    </xf>
    <xf xxid="31" numFmtId="49" fontId="6" fillId="0" borderId="1" xfId="0" applyAlignment="1" applyBorder="1" applyFont="1" applyNumberFormat="1" applyFill="1" applyProtection="1">
      <alignment horizontal="center" vertical="center"/>
    </xf>
    <xf xxid="32" numFmtId="4" fontId="3" fillId="0" borderId="7" xfId="0" applyAlignment="1" applyBorder="1" applyFont="1" applyNumberFormat="1" applyFill="1" applyProtection="1">
      <alignment horizontal="center" vertical="center"/>
    </xf>
    <xf xxid="33" numFmtId="0" fontId="3" fillId="0" borderId="8" xfId="0" applyAlignment="1" applyBorder="1" applyFont="1" applyNumberFormat="1" applyFill="1" applyProtection="1">
      <alignment horizontal="center" vertical="center"/>
    </xf>
    <xf xxid="34" numFmtId="0" fontId="8" fillId="3" borderId="9" xfId="0" applyAlignment="1" applyBorder="1" applyFont="1" applyNumberFormat="1" applyFill="1" applyProtection="1">
      <alignment horizontal="center" vertical="center"/>
    </xf>
    <xf xxid="35" numFmtId="0" fontId="8" fillId="3" borderId="10" xfId="0" applyAlignment="1" applyBorder="1" applyFont="1" applyNumberFormat="1" applyFill="1" applyProtection="1">
      <alignment horizontal="center" vertical="center"/>
    </xf>
    <xf xxid="36" numFmtId="0" fontId="8" fillId="3" borderId="11" xfId="0" applyAlignment="1" applyBorder="1" applyFont="1" applyNumberFormat="1" applyFill="1" applyProtection="1">
      <alignment horizontal="center" vertical="center"/>
    </xf>
    <xf xxid="37" numFmtId="0" fontId="3" fillId="0" borderId="12" xfId="0" applyAlignment="1" applyBorder="1" applyFont="1" applyNumberFormat="1" applyFill="1" applyProtection="1">
      <alignment horizontal="center" vertical="center"/>
    </xf>
    <xf xxid="38" numFmtId="2" fontId="3" fillId="0" borderId="7" xfId="0" applyAlignment="1" applyBorder="1" applyFont="1" applyNumberFormat="1" applyFill="1" applyProtection="1">
      <alignment horizontal="center" vertical="center"/>
    </xf>
    <xf xxid="39" numFmtId="2" fontId="3" fillId="0" borderId="13" xfId="0" applyAlignment="1" applyBorder="1" applyFont="1" applyNumberFormat="1" applyFill="1" applyProtection="1">
      <alignment horizontal="center" vertical="center"/>
    </xf>
    <xf xxid="40" numFmtId="0" fontId="8" fillId="3" borderId="14" xfId="0" applyAlignment="1" applyBorder="1" applyFont="1" applyNumberFormat="1" applyFill="1" applyProtection="1">
      <alignment horizontal="center" vertical="center"/>
    </xf>
    <xf xxid="41" numFmtId="0" fontId="8" fillId="3" borderId="15" xfId="0" applyAlignment="1" applyBorder="1" applyFont="1" applyNumberFormat="1" applyFill="1" applyProtection="1">
      <alignment horizontal="center" vertical="center"/>
    </xf>
    <xf xxid="42" numFmtId="0" fontId="8" fillId="3" borderId="16" xfId="0" applyAlignment="1" applyBorder="1" applyFont="1" applyNumberFormat="1" applyFill="1" applyProtection="1">
      <alignment horizontal="center" vertical="center"/>
    </xf>
    <xf xxid="43" numFmtId="0" fontId="0" fillId="3" borderId="9" xfId="0" applyAlignment="1" applyBorder="1" applyFont="1" applyNumberFormat="1" applyFill="1" applyProtection="1">
      <alignment horizontal="center" vertical="center"/>
    </xf>
    <xf xxid="44" numFmtId="0" fontId="0" fillId="3" borderId="17" xfId="0" applyAlignment="1" applyBorder="1" applyFont="1" applyNumberFormat="1" applyFill="1" applyProtection="1">
      <alignment horizontal="center" vertical="center"/>
    </xf>
    <xf xxid="45" numFmtId="0" fontId="0" fillId="3" borderId="18" xfId="0" applyAlignment="1" applyBorder="1" applyFont="1" applyNumberFormat="1" applyFill="1" applyProtection="1">
      <alignment horizontal="center" vertical="center"/>
    </xf>
    <xf xxid="46" numFmtId="0" fontId="0" fillId="3" borderId="18" xfId="0" applyAlignment="1" applyBorder="1" applyFont="1" applyNumberFormat="1" applyFill="1" applyProtection="1">
      <alignment horizontal="center" vertical="center" wrapText="1"/>
    </xf>
    <xf xxid="47" numFmtId="0" fontId="0" fillId="3" borderId="11" xfId="0" applyAlignment="1" applyBorder="1" applyFont="1" applyNumberFormat="1" applyFill="1" applyProtection="1">
      <alignment horizontal="center" vertical="center" wrapText="1"/>
    </xf>
    <xf xxid="48" numFmtId="0" fontId="2" fillId="2" borderId="18" xfId="0" applyAlignment="1" applyBorder="1" applyFont="1" applyNumberFormat="1" applyFill="1" applyProtection="1">
      <alignment horizontal="center" vertical="center" wrapText="1"/>
    </xf>
    <xf xxid="49" numFmtId="0" fontId="0" fillId="0" borderId="17" xfId="0" applyAlignment="1" applyBorder="1" applyFont="1" applyNumberFormat="1" applyFill="1" applyProtection="1">
      <alignment horizontal="center" vertical="center" wrapText="1"/>
    </xf>
    <xf xxid="50"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2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16"/>
  <sheetViews>
    <sheetView view="normal" workbookViewId="0">
      <selection pane="topLeft" activeCell="C9" sqref="C9"/>
    </sheetView>
  </sheetViews>
  <sheetFormatPr defaultRowHeight="15" baseColWidth="0"/>
  <cols>
    <col min="1" max="1" width="17.56640625" style="0" customWidth="1"/>
    <col min="2" max="4" width="16.56640625" style="0" customWidth="1"/>
    <col min="5" max="5" width="14.8515625" style="0" customWidth="1"/>
    <col min="6" max="6" width="16.56640625" style="0" customWidth="1"/>
    <col min="7" max="7" width="36.56640625" style="0" customWidth="1"/>
    <col min="8" max="16384" width="9.13671875" style="0" customWidth="1"/>
  </cols>
  <sheetData>
    <row r="1" spans="1:1">
      <c r="A1" s="2"/>
    </row>
    <row r="2" spans="2:2" ht="15.95" customHeight="1">
      <c r="B2" s="3" t="s">
        <v>20</v>
      </c>
    </row>
    <row r="3" spans="2:2" ht="12.75" customHeight="1">
      <c r="B3" t="s">
        <v>21</v>
      </c>
    </row>
    <row r="4" ht="15.75" thickBot="1"/>
    <row r="5" spans="2:6" ht="18" customHeight="1" thickBot="1">
      <c r="B5" s="6" t="s">
        <v>17</v>
      </c>
      <c r="F5" s="15" t="s">
        <v>22</v>
      </c>
    </row>
    <row r="7" spans="1:6" s="17" customFormat="1" ht="24.95" customHeight="1">
      <c r="A7" s="33" t="s">
        <v>1</v>
      </c>
      <c r="B7" s="34"/>
      <c r="C7" s="34"/>
      <c r="D7" s="34"/>
      <c r="E7" s="34"/>
      <c r="F7" s="35"/>
    </row>
    <row r="8" spans="1:6" ht="30.75" customHeight="1">
      <c r="A8" s="42" t="s">
        <v>0</v>
      </c>
      <c r="B8" s="43"/>
      <c r="C8" s="44" t="s">
        <v>5</v>
      </c>
      <c r="D8" s="43"/>
      <c r="E8" s="45" t="s">
        <v>11</v>
      </c>
      <c r="F8" s="46"/>
    </row>
    <row r="9" spans="1:6" ht="29.25" customHeight="1" thickBot="1">
      <c r="A9" s="36">
        <f>SUM(B13:B16)</f>
        <v>146</v>
      </c>
      <c r="B9" s="32"/>
      <c r="C9" s="31">
        <f>SUM(C13:C16)</f>
        <v>234013.94</v>
      </c>
      <c r="D9" s="32"/>
      <c r="E9" s="37">
        <f>('Trimestre 1'!H1+'Trimestre 2'!H1+'Trimestre 3'!H1+'Trimestre 4'!H1)/C9</f>
        <v>-17.193084010294427</v>
      </c>
      <c r="F9" s="38"/>
    </row>
    <row r="10" spans="1:6" customFormat="1" ht="20.1" customHeight="1" thickBot="1">
      <c r="A10" s="18"/>
      <c r="B10" s="18"/>
      <c r="C10" s="19"/>
      <c r="D10" s="18"/>
      <c r="E10" s="20"/>
      <c r="F10" s="27"/>
    </row>
    <row r="11" spans="1:6" s="17" customFormat="1" ht="24.95" customHeight="1">
      <c r="A11" s="39" t="s">
        <v>2</v>
      </c>
      <c r="B11" s="40"/>
      <c r="C11" s="40"/>
      <c r="D11" s="40"/>
      <c r="E11" s="40"/>
      <c r="F11" s="41"/>
    </row>
    <row r="12" spans="1:10" ht="46.5" customHeight="1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  <c r="G12"/>
      <c r="H12"/>
      <c r="I12"/>
      <c r="J12"/>
    </row>
    <row r="13" spans="1:11" ht="22.5" customHeight="1">
      <c r="A13" s="25" t="s">
        <v>13</v>
      </c>
      <c r="B13" s="14">
        <f>'Trimestre 1'!C1</f>
        <v>40</v>
      </c>
      <c r="C13" s="26">
        <f>'Trimestre 1'!B1</f>
        <v>71002.960000000021</v>
      </c>
      <c r="D13" s="26">
        <f>'Trimestre 1'!G1</f>
        <v>-8.35283078339269</v>
      </c>
      <c r="E13" s="26">
        <v>80</v>
      </c>
      <c r="F13" s="30">
        <v>1</v>
      </c>
      <c r="G13" s="4"/>
      <c r="H13" s="5"/>
      <c r="I13" s="5"/>
      <c r="J13"/>
      <c r="K13"/>
    </row>
    <row r="14" spans="1:11" ht="22.5" customHeight="1">
      <c r="A14" s="25" t="s">
        <v>14</v>
      </c>
      <c r="B14" s="14">
        <f>'Trimestre 2'!C1</f>
        <v>53</v>
      </c>
      <c r="C14" s="26">
        <f>'Trimestre 2'!B1</f>
        <v>90546.689999999988</v>
      </c>
      <c r="D14" s="26">
        <f>'Trimestre 2'!G1</f>
        <v>-23.042319934610532</v>
      </c>
      <c r="E14" s="26">
        <v>80</v>
      </c>
      <c r="F14" s="30">
        <v>1</v>
      </c>
      <c r="G14"/>
      <c r="H14"/>
      <c r="I14"/>
      <c r="J14"/>
      <c r="K14"/>
    </row>
    <row r="15" spans="1:6" ht="22.5" customHeight="1">
      <c r="A15" s="25" t="s">
        <v>15</v>
      </c>
      <c r="B15" s="14">
        <f>'Trimestre 3'!C1</f>
        <v>16</v>
      </c>
      <c r="C15" s="26">
        <f>'Trimestre 3'!B1</f>
        <v>29725.989999999998</v>
      </c>
      <c r="D15" s="26">
        <f>'Trimestre 3'!G1</f>
        <v>-13.59836493250519</v>
      </c>
      <c r="E15" s="26">
        <v>80</v>
      </c>
      <c r="F15" s="30">
        <v>1</v>
      </c>
    </row>
    <row r="16" spans="1:6" ht="21.75" customHeight="1">
      <c r="A16" s="25" t="s">
        <v>16</v>
      </c>
      <c r="B16" s="14">
        <f>'Trimestre 4'!C1</f>
        <v>37</v>
      </c>
      <c r="C16" s="26">
        <f>'Trimestre 4'!B1</f>
        <v>42738.299999999996</v>
      </c>
      <c r="D16" s="26">
        <f>'Trimestre 4'!G1</f>
        <v>-21.98765416499954</v>
      </c>
      <c r="E16" s="26">
        <v>8130.99</v>
      </c>
      <c r="F16" s="30">
        <v>7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71002.960000000021</v>
      </c>
      <c r="C1" s="49">
        <f>COUNTA(A4:A203)</f>
        <v>40</v>
      </c>
      <c r="G1" s="13">
        <f>IF(B1&lt;&gt;0,H1/B1,0)</f>
        <v>-8.35283078339269</v>
      </c>
      <c r="H1" s="12">
        <f>SUM(H4:H195)</f>
        <v>-593075.71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23</v>
      </c>
      <c r="B4" s="9">
        <v>1600</v>
      </c>
      <c r="C4" s="10">
        <v>45676</v>
      </c>
      <c r="D4" s="10">
        <v>45691</v>
      </c>
      <c r="E4" s="10"/>
      <c r="F4" s="10"/>
      <c r="G4" s="1">
        <f>D4-C4-(F4-E4)</f>
        <v>15</v>
      </c>
      <c r="H4" s="9">
        <f>B4*G4</f>
        <v>24000</v>
      </c>
    </row>
    <row r="5" spans="1:8">
      <c r="A5" s="16" t="s">
        <v>24</v>
      </c>
      <c r="B5" s="9">
        <v>979</v>
      </c>
      <c r="C5" s="10">
        <v>45683</v>
      </c>
      <c r="D5" s="10">
        <v>45691</v>
      </c>
      <c r="E5" s="10"/>
      <c r="F5" s="10"/>
      <c r="G5" s="1">
        <f t="shared" si="0" ref="G5:G68">D5-C5-(F5-E5)</f>
        <v>8</v>
      </c>
      <c r="H5" s="9">
        <f t="shared" si="1" ref="H5:H68">B5*G5</f>
        <v>7832</v>
      </c>
    </row>
    <row r="6" spans="1:8">
      <c r="A6" s="16" t="s">
        <v>25</v>
      </c>
      <c r="B6" s="9">
        <v>2753.26</v>
      </c>
      <c r="C6" s="10">
        <v>45683</v>
      </c>
      <c r="D6" s="10">
        <v>45691</v>
      </c>
      <c r="E6" s="10"/>
      <c r="F6" s="10"/>
      <c r="G6" s="1">
        <f t="shared" si="0">D6-C6-(F6-E6)</f>
        <v>8</v>
      </c>
      <c r="H6" s="9">
        <f t="shared" si="1">B6*G6</f>
        <v>22026.08</v>
      </c>
    </row>
    <row r="7" spans="1:8">
      <c r="A7" s="16" t="s">
        <v>26</v>
      </c>
      <c r="B7" s="9">
        <v>3815.9</v>
      </c>
      <c r="C7" s="10">
        <v>45683</v>
      </c>
      <c r="D7" s="10">
        <v>45691</v>
      </c>
      <c r="E7" s="10"/>
      <c r="F7" s="10"/>
      <c r="G7" s="1">
        <f t="shared" si="0">D7-C7-(F7-E7)</f>
        <v>8</v>
      </c>
      <c r="H7" s="9">
        <f t="shared" si="1">B7*G7</f>
        <v>30527.2</v>
      </c>
    </row>
    <row r="8" spans="1:8">
      <c r="A8" s="16" t="s">
        <v>27</v>
      </c>
      <c r="B8" s="9">
        <v>448</v>
      </c>
      <c r="C8" s="10">
        <v>45676</v>
      </c>
      <c r="D8" s="10">
        <v>45691</v>
      </c>
      <c r="E8" s="10"/>
      <c r="F8" s="10"/>
      <c r="G8" s="1">
        <f t="shared" si="0">D8-C8-(F8-E8)</f>
        <v>15</v>
      </c>
      <c r="H8" s="9">
        <f t="shared" si="1">B8*G8</f>
        <v>6720</v>
      </c>
    </row>
    <row r="9" spans="1:8">
      <c r="A9" s="16" t="s">
        <v>28</v>
      </c>
      <c r="B9" s="9">
        <v>1258.4</v>
      </c>
      <c r="C9" s="10">
        <v>45520</v>
      </c>
      <c r="D9" s="10">
        <v>45695</v>
      </c>
      <c r="E9" s="10"/>
      <c r="F9" s="10"/>
      <c r="G9" s="1">
        <f t="shared" si="0">D9-C9-(F9-E9)</f>
        <v>175</v>
      </c>
      <c r="H9" s="9">
        <f t="shared" si="1">B9*G9</f>
        <v>220220</v>
      </c>
    </row>
    <row r="10" spans="1:8">
      <c r="A10" s="16" t="s">
        <v>29</v>
      </c>
      <c r="B10" s="9">
        <v>120.34</v>
      </c>
      <c r="C10" s="10">
        <v>45683</v>
      </c>
      <c r="D10" s="10">
        <v>45695</v>
      </c>
      <c r="E10" s="10"/>
      <c r="F10" s="10"/>
      <c r="G10" s="1">
        <f t="shared" si="0">D10-C10-(F10-E10)</f>
        <v>12</v>
      </c>
      <c r="H10" s="9">
        <f t="shared" si="1">B10*G10</f>
        <v>1444.08</v>
      </c>
    </row>
    <row r="11" spans="1:8">
      <c r="A11" s="16" t="s">
        <v>30</v>
      </c>
      <c r="B11" s="9">
        <v>400.5</v>
      </c>
      <c r="C11" s="10">
        <v>45717</v>
      </c>
      <c r="D11" s="10">
        <v>45695</v>
      </c>
      <c r="E11" s="10"/>
      <c r="F11" s="10"/>
      <c r="G11" s="1">
        <f t="shared" si="0">D11-C11-(F11-E11)</f>
        <v>-22</v>
      </c>
      <c r="H11" s="9">
        <f t="shared" si="1">B11*G11</f>
        <v>-8811</v>
      </c>
    </row>
    <row r="12" spans="1:8">
      <c r="A12" s="16" t="s">
        <v>31</v>
      </c>
      <c r="B12" s="9">
        <v>1700</v>
      </c>
      <c r="C12" s="10">
        <v>45697</v>
      </c>
      <c r="D12" s="10">
        <v>45695</v>
      </c>
      <c r="E12" s="10"/>
      <c r="F12" s="10"/>
      <c r="G12" s="1">
        <f t="shared" si="0">D12-C12-(F12-E12)</f>
        <v>-2</v>
      </c>
      <c r="H12" s="9">
        <f t="shared" si="1">B12*G12</f>
        <v>-3400</v>
      </c>
    </row>
    <row r="13" spans="1:8">
      <c r="A13" s="16" t="s">
        <v>32</v>
      </c>
      <c r="B13" s="9">
        <v>465</v>
      </c>
      <c r="C13" s="10">
        <v>45706</v>
      </c>
      <c r="D13" s="10">
        <v>45698</v>
      </c>
      <c r="E13" s="10"/>
      <c r="F13" s="10"/>
      <c r="G13" s="1">
        <f t="shared" si="0">D13-C13-(F13-E13)</f>
        <v>-8</v>
      </c>
      <c r="H13" s="9">
        <f t="shared" si="1">B13*G13</f>
        <v>-3720</v>
      </c>
    </row>
    <row r="14" spans="1:8">
      <c r="A14" s="16" t="s">
        <v>33</v>
      </c>
      <c r="B14" s="9">
        <v>230</v>
      </c>
      <c r="C14" s="10">
        <v>45706</v>
      </c>
      <c r="D14" s="10">
        <v>45698</v>
      </c>
      <c r="E14" s="10"/>
      <c r="F14" s="10"/>
      <c r="G14" s="1">
        <f t="shared" si="0">D14-C14-(F14-E14)</f>
        <v>-8</v>
      </c>
      <c r="H14" s="9">
        <f t="shared" si="1">B14*G14</f>
        <v>-1840</v>
      </c>
    </row>
    <row r="15" spans="1:8">
      <c r="A15" s="16" t="s">
        <v>34</v>
      </c>
      <c r="B15" s="9">
        <v>695</v>
      </c>
      <c r="C15" s="10">
        <v>45706</v>
      </c>
      <c r="D15" s="10">
        <v>45698</v>
      </c>
      <c r="E15" s="10"/>
      <c r="F15" s="10"/>
      <c r="G15" s="1">
        <f t="shared" si="0">D15-C15-(F15-E15)</f>
        <v>-8</v>
      </c>
      <c r="H15" s="9">
        <f t="shared" si="1">B15*G15</f>
        <v>-5560</v>
      </c>
    </row>
    <row r="16" spans="1:8">
      <c r="A16" s="16" t="s">
        <v>35</v>
      </c>
      <c r="B16" s="9">
        <v>3600</v>
      </c>
      <c r="C16" s="10">
        <v>45739</v>
      </c>
      <c r="D16" s="10">
        <v>45726</v>
      </c>
      <c r="E16" s="10"/>
      <c r="F16" s="10"/>
      <c r="G16" s="1">
        <f t="shared" si="0">D16-C16-(F16-E16)</f>
        <v>-13</v>
      </c>
      <c r="H16" s="9">
        <f t="shared" si="1">B16*G16</f>
        <v>-46800</v>
      </c>
    </row>
    <row r="17" spans="1:8">
      <c r="A17" s="16" t="s">
        <v>36</v>
      </c>
      <c r="B17" s="9">
        <v>770</v>
      </c>
      <c r="C17" s="10">
        <v>45753</v>
      </c>
      <c r="D17" s="10">
        <v>45726</v>
      </c>
      <c r="E17" s="10"/>
      <c r="F17" s="10"/>
      <c r="G17" s="1">
        <f t="shared" si="0">D17-C17-(F17-E17)</f>
        <v>-27</v>
      </c>
      <c r="H17" s="9">
        <f t="shared" si="1">B17*G17</f>
        <v>-20790</v>
      </c>
    </row>
    <row r="18" spans="1:8">
      <c r="A18" s="16" t="s">
        <v>37</v>
      </c>
      <c r="B18" s="9">
        <v>120</v>
      </c>
      <c r="C18" s="10">
        <v>45753</v>
      </c>
      <c r="D18" s="10">
        <v>45726</v>
      </c>
      <c r="E18" s="10"/>
      <c r="F18" s="10"/>
      <c r="G18" s="1">
        <f t="shared" si="0">D18-C18-(F18-E18)</f>
        <v>-27</v>
      </c>
      <c r="H18" s="9">
        <f t="shared" si="1">B18*G18</f>
        <v>-3240</v>
      </c>
    </row>
    <row r="19" spans="1:8">
      <c r="A19" s="16" t="s">
        <v>38</v>
      </c>
      <c r="B19" s="9">
        <v>760</v>
      </c>
      <c r="C19" s="10">
        <v>45753</v>
      </c>
      <c r="D19" s="10">
        <v>45726</v>
      </c>
      <c r="E19" s="10"/>
      <c r="F19" s="10"/>
      <c r="G19" s="1">
        <f t="shared" si="0">D19-C19-(F19-E19)</f>
        <v>-27</v>
      </c>
      <c r="H19" s="9">
        <f t="shared" si="1">B19*G19</f>
        <v>-20520</v>
      </c>
    </row>
    <row r="20" spans="1:8">
      <c r="A20" s="16" t="s">
        <v>39</v>
      </c>
      <c r="B20" s="9">
        <v>1968</v>
      </c>
      <c r="C20" s="10">
        <v>45753</v>
      </c>
      <c r="D20" s="10">
        <v>45726</v>
      </c>
      <c r="E20" s="10"/>
      <c r="F20" s="10"/>
      <c r="G20" s="1">
        <f t="shared" si="0">D20-C20-(F20-E20)</f>
        <v>-27</v>
      </c>
      <c r="H20" s="9">
        <f t="shared" si="1">B20*G20</f>
        <v>-53136</v>
      </c>
    </row>
    <row r="21" spans="1:8">
      <c r="A21" s="16" t="s">
        <v>40</v>
      </c>
      <c r="B21" s="9">
        <v>4425</v>
      </c>
      <c r="C21" s="10">
        <v>45753</v>
      </c>
      <c r="D21" s="10">
        <v>45726</v>
      </c>
      <c r="E21" s="10"/>
      <c r="F21" s="10"/>
      <c r="G21" s="1">
        <f t="shared" si="0">D21-C21-(F21-E21)</f>
        <v>-27</v>
      </c>
      <c r="H21" s="9">
        <f t="shared" si="1">B21*G21</f>
        <v>-119475</v>
      </c>
    </row>
    <row r="22" spans="1:8">
      <c r="A22" s="16" t="s">
        <v>41</v>
      </c>
      <c r="B22" s="9">
        <v>500</v>
      </c>
      <c r="C22" s="10">
        <v>45753</v>
      </c>
      <c r="D22" s="10">
        <v>45726</v>
      </c>
      <c r="E22" s="10"/>
      <c r="F22" s="10"/>
      <c r="G22" s="1">
        <f t="shared" si="0">D22-C22-(F22-E22)</f>
        <v>-27</v>
      </c>
      <c r="H22" s="9">
        <f t="shared" si="1">B22*G22</f>
        <v>-13500</v>
      </c>
    </row>
    <row r="23" spans="1:8">
      <c r="A23" s="16" t="s">
        <v>42</v>
      </c>
      <c r="B23" s="9">
        <v>1230</v>
      </c>
      <c r="C23" s="10">
        <v>45478</v>
      </c>
      <c r="D23" s="10">
        <v>45735</v>
      </c>
      <c r="E23" s="10"/>
      <c r="F23" s="10"/>
      <c r="G23" s="1">
        <f t="shared" si="0">D23-C23-(F23-E23)</f>
        <v>257</v>
      </c>
      <c r="H23" s="9">
        <f t="shared" si="1">B23*G23</f>
        <v>316110</v>
      </c>
    </row>
    <row r="24" spans="1:8">
      <c r="A24" s="16" t="s">
        <v>43</v>
      </c>
      <c r="B24" s="9">
        <v>2306.81</v>
      </c>
      <c r="C24" s="10">
        <v>45739</v>
      </c>
      <c r="D24" s="10">
        <v>45735</v>
      </c>
      <c r="E24" s="10"/>
      <c r="F24" s="10"/>
      <c r="G24" s="1">
        <f t="shared" si="0">D24-C24-(F24-E24)</f>
        <v>-4</v>
      </c>
      <c r="H24" s="9">
        <f t="shared" si="1">B24*G24</f>
        <v>-9227.24</v>
      </c>
    </row>
    <row r="25" spans="1:8">
      <c r="A25" s="16" t="s">
        <v>44</v>
      </c>
      <c r="B25" s="9">
        <v>2000</v>
      </c>
      <c r="C25" s="10">
        <v>45753</v>
      </c>
      <c r="D25" s="10">
        <v>45735</v>
      </c>
      <c r="E25" s="10"/>
      <c r="F25" s="10"/>
      <c r="G25" s="1">
        <f t="shared" si="0">D25-C25-(F25-E25)</f>
        <v>-18</v>
      </c>
      <c r="H25" s="9">
        <f t="shared" si="1">B25*G25</f>
        <v>-36000</v>
      </c>
    </row>
    <row r="26" spans="1:8">
      <c r="A26" s="16" t="s">
        <v>45</v>
      </c>
      <c r="B26" s="9">
        <v>690</v>
      </c>
      <c r="C26" s="10">
        <v>45753</v>
      </c>
      <c r="D26" s="10">
        <v>45735</v>
      </c>
      <c r="E26" s="10"/>
      <c r="F26" s="10"/>
      <c r="G26" s="1">
        <f t="shared" si="0">D26-C26-(F26-E26)</f>
        <v>-18</v>
      </c>
      <c r="H26" s="9">
        <f t="shared" si="1">B26*G26</f>
        <v>-12420</v>
      </c>
    </row>
    <row r="27" spans="1:8">
      <c r="A27" s="16" t="s">
        <v>46</v>
      </c>
      <c r="B27" s="9">
        <v>683.48</v>
      </c>
      <c r="C27" s="10">
        <v>45753</v>
      </c>
      <c r="D27" s="10">
        <v>45735</v>
      </c>
      <c r="E27" s="10"/>
      <c r="F27" s="10"/>
      <c r="G27" s="1">
        <f t="shared" si="0">D27-C27-(F27-E27)</f>
        <v>-18</v>
      </c>
      <c r="H27" s="9">
        <f t="shared" si="1">B27*G27</f>
        <v>-12302.64</v>
      </c>
    </row>
    <row r="28" spans="1:8">
      <c r="A28" s="16" t="s">
        <v>47</v>
      </c>
      <c r="B28" s="9">
        <v>600</v>
      </c>
      <c r="C28" s="10">
        <v>45753</v>
      </c>
      <c r="D28" s="10">
        <v>45735</v>
      </c>
      <c r="E28" s="10"/>
      <c r="F28" s="10"/>
      <c r="G28" s="1">
        <f t="shared" si="0">D28-C28-(F28-E28)</f>
        <v>-18</v>
      </c>
      <c r="H28" s="9">
        <f t="shared" si="1">B28*G28</f>
        <v>-10800</v>
      </c>
    </row>
    <row r="29" spans="1:8">
      <c r="A29" s="16" t="s">
        <v>48</v>
      </c>
      <c r="B29" s="9">
        <v>512</v>
      </c>
      <c r="C29" s="10">
        <v>45753</v>
      </c>
      <c r="D29" s="10">
        <v>45735</v>
      </c>
      <c r="E29" s="10"/>
      <c r="F29" s="10"/>
      <c r="G29" s="1">
        <f t="shared" si="0">D29-C29-(F29-E29)</f>
        <v>-18</v>
      </c>
      <c r="H29" s="9">
        <f t="shared" si="1">B29*G29</f>
        <v>-9216</v>
      </c>
    </row>
    <row r="30" spans="1:8">
      <c r="A30" s="16" t="s">
        <v>49</v>
      </c>
      <c r="B30" s="9">
        <v>37.28</v>
      </c>
      <c r="C30" s="10">
        <v>45753</v>
      </c>
      <c r="D30" s="10">
        <v>45735</v>
      </c>
      <c r="E30" s="10"/>
      <c r="F30" s="10"/>
      <c r="G30" s="1">
        <f t="shared" si="0">D30-C30-(F30-E30)</f>
        <v>-18</v>
      </c>
      <c r="H30" s="9">
        <f t="shared" si="1">B30*G30</f>
        <v>-671.04</v>
      </c>
    </row>
    <row r="31" spans="1:8">
      <c r="A31" s="16" t="s">
        <v>50</v>
      </c>
      <c r="B31" s="9">
        <v>1984.69</v>
      </c>
      <c r="C31" s="10">
        <v>45753</v>
      </c>
      <c r="D31" s="10">
        <v>45735</v>
      </c>
      <c r="E31" s="10"/>
      <c r="F31" s="10"/>
      <c r="G31" s="1">
        <f t="shared" si="0">D31-C31-(F31-E31)</f>
        <v>-18</v>
      </c>
      <c r="H31" s="9">
        <f t="shared" si="1">B31*G31</f>
        <v>-35724.42</v>
      </c>
    </row>
    <row r="32" spans="1:8">
      <c r="A32" s="16" t="s">
        <v>51</v>
      </c>
      <c r="B32" s="9">
        <v>10325</v>
      </c>
      <c r="C32" s="10">
        <v>45753</v>
      </c>
      <c r="D32" s="10">
        <v>45735</v>
      </c>
      <c r="E32" s="10"/>
      <c r="F32" s="10"/>
      <c r="G32" s="1">
        <f t="shared" si="0">D32-C32-(F32-E32)</f>
        <v>-18</v>
      </c>
      <c r="H32" s="9">
        <f t="shared" si="1">B32*G32</f>
        <v>-185850</v>
      </c>
    </row>
    <row r="33" spans="1:8">
      <c r="A33" s="16" t="s">
        <v>52</v>
      </c>
      <c r="B33" s="9">
        <v>69.16</v>
      </c>
      <c r="C33" s="10">
        <v>45765</v>
      </c>
      <c r="D33" s="10">
        <v>45735</v>
      </c>
      <c r="E33" s="10"/>
      <c r="F33" s="10"/>
      <c r="G33" s="1">
        <f t="shared" si="0">D33-C33-(F33-E33)</f>
        <v>-30</v>
      </c>
      <c r="H33" s="9">
        <f t="shared" si="1">B33*G33</f>
        <v>-2074.8</v>
      </c>
    </row>
    <row r="34" spans="1:8">
      <c r="A34" s="16" t="s">
        <v>53</v>
      </c>
      <c r="B34" s="9">
        <v>84.8</v>
      </c>
      <c r="C34" s="10">
        <v>45765</v>
      </c>
      <c r="D34" s="10">
        <v>45735</v>
      </c>
      <c r="E34" s="10"/>
      <c r="F34" s="10"/>
      <c r="G34" s="1">
        <f t="shared" si="0">D34-C34-(F34-E34)</f>
        <v>-30</v>
      </c>
      <c r="H34" s="9">
        <f t="shared" si="1">B34*G34</f>
        <v>-2544</v>
      </c>
    </row>
    <row r="35" spans="1:8">
      <c r="A35" s="16" t="s">
        <v>54</v>
      </c>
      <c r="B35" s="9">
        <v>91.16</v>
      </c>
      <c r="C35" s="10">
        <v>45765</v>
      </c>
      <c r="D35" s="10">
        <v>45735</v>
      </c>
      <c r="E35" s="10"/>
      <c r="F35" s="10"/>
      <c r="G35" s="1">
        <f t="shared" si="0">D35-C35-(F35-E35)</f>
        <v>-30</v>
      </c>
      <c r="H35" s="9">
        <f t="shared" si="1">B35*G35</f>
        <v>-2734.8</v>
      </c>
    </row>
    <row r="36" spans="1:8">
      <c r="A36" s="16" t="s">
        <v>55</v>
      </c>
      <c r="B36" s="9">
        <v>677.27</v>
      </c>
      <c r="C36" s="10">
        <v>45753</v>
      </c>
      <c r="D36" s="10">
        <v>45735</v>
      </c>
      <c r="E36" s="10"/>
      <c r="F36" s="10"/>
      <c r="G36" s="1">
        <f t="shared" si="0">D36-C36-(F36-E36)</f>
        <v>-18</v>
      </c>
      <c r="H36" s="9">
        <f t="shared" si="1">B36*G36</f>
        <v>-12190.86</v>
      </c>
    </row>
    <row r="37" spans="1:8">
      <c r="A37" s="16" t="s">
        <v>56</v>
      </c>
      <c r="B37" s="9">
        <v>1275</v>
      </c>
      <c r="C37" s="10">
        <v>45753</v>
      </c>
      <c r="D37" s="10">
        <v>45747</v>
      </c>
      <c r="E37" s="10"/>
      <c r="F37" s="10"/>
      <c r="G37" s="1">
        <f t="shared" si="0">D37-C37-(F37-E37)</f>
        <v>-6</v>
      </c>
      <c r="H37" s="9">
        <f t="shared" si="1">B37*G37</f>
        <v>-7650</v>
      </c>
    </row>
    <row r="38" spans="1:8">
      <c r="A38" s="16" t="s">
        <v>57</v>
      </c>
      <c r="B38" s="9">
        <v>522.95</v>
      </c>
      <c r="C38" s="10">
        <v>45770</v>
      </c>
      <c r="D38" s="10">
        <v>45747</v>
      </c>
      <c r="E38" s="10"/>
      <c r="F38" s="10"/>
      <c r="G38" s="1">
        <f t="shared" si="0">D38-C38-(F38-E38)</f>
        <v>-23</v>
      </c>
      <c r="H38" s="9">
        <f t="shared" si="1">B38*G38</f>
        <v>-12027.85</v>
      </c>
    </row>
    <row r="39" spans="1:8">
      <c r="A39" s="16" t="s">
        <v>58</v>
      </c>
      <c r="B39" s="9">
        <v>138.79</v>
      </c>
      <c r="C39" s="10">
        <v>45770</v>
      </c>
      <c r="D39" s="10">
        <v>45747</v>
      </c>
      <c r="E39" s="10"/>
      <c r="F39" s="10"/>
      <c r="G39" s="1">
        <f t="shared" si="0">D39-C39-(F39-E39)</f>
        <v>-23</v>
      </c>
      <c r="H39" s="9">
        <f t="shared" si="1">B39*G39</f>
        <v>-3192.17</v>
      </c>
    </row>
    <row r="40" spans="1:8">
      <c r="A40" s="16" t="s">
        <v>59</v>
      </c>
      <c r="B40" s="9">
        <v>1889.07</v>
      </c>
      <c r="C40" s="10">
        <v>45772</v>
      </c>
      <c r="D40" s="10">
        <v>45747</v>
      </c>
      <c r="E40" s="10"/>
      <c r="F40" s="10"/>
      <c r="G40" s="1">
        <f t="shared" si="0">D40-C40-(F40-E40)</f>
        <v>-25</v>
      </c>
      <c r="H40" s="9">
        <f t="shared" si="1">B40*G40</f>
        <v>-47226.75</v>
      </c>
    </row>
    <row r="41" spans="1:8">
      <c r="A41" s="16" t="s">
        <v>60</v>
      </c>
      <c r="B41" s="9">
        <v>585.6</v>
      </c>
      <c r="C41" s="10">
        <v>45772</v>
      </c>
      <c r="D41" s="10">
        <v>45747</v>
      </c>
      <c r="E41" s="10"/>
      <c r="F41" s="10"/>
      <c r="G41" s="1">
        <f t="shared" si="0">D41-C41-(F41-E41)</f>
        <v>-25</v>
      </c>
      <c r="H41" s="9">
        <f t="shared" si="1">B41*G41</f>
        <v>-14640</v>
      </c>
    </row>
    <row r="42" spans="1:8">
      <c r="A42" s="16" t="s">
        <v>61</v>
      </c>
      <c r="B42" s="9">
        <v>15045</v>
      </c>
      <c r="C42" s="10">
        <v>45774</v>
      </c>
      <c r="D42" s="10">
        <v>45747</v>
      </c>
      <c r="E42" s="10"/>
      <c r="F42" s="10"/>
      <c r="G42" s="1">
        <f t="shared" si="0">D42-C42-(F42-E42)</f>
        <v>-27</v>
      </c>
      <c r="H42" s="9">
        <f t="shared" si="1">B42*G42</f>
        <v>-406215</v>
      </c>
    </row>
    <row r="43" spans="1:8">
      <c r="A43" s="16" t="s">
        <v>62</v>
      </c>
      <c r="B43" s="9">
        <v>3646.5</v>
      </c>
      <c r="C43" s="10">
        <v>45774</v>
      </c>
      <c r="D43" s="10">
        <v>45747</v>
      </c>
      <c r="E43" s="10"/>
      <c r="F43" s="10"/>
      <c r="G43" s="1">
        <f t="shared" si="0">D43-C43-(F43-E43)</f>
        <v>-27</v>
      </c>
      <c r="H43" s="9">
        <f t="shared" si="1">B43*G43</f>
        <v>-98455.5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90546.689999999988</v>
      </c>
      <c r="C1" s="49">
        <f>COUNTA(A4:A203)</f>
        <v>53</v>
      </c>
      <c r="G1" s="13">
        <f>IF(B1&lt;&gt;0,H1/B1,0)</f>
        <v>-23.042319934610532</v>
      </c>
      <c r="H1" s="12">
        <f>SUM(H4:H195)</f>
        <v>-2086405.8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63</v>
      </c>
      <c r="B4" s="9">
        <v>1020</v>
      </c>
      <c r="C4" s="10">
        <v>45772</v>
      </c>
      <c r="D4" s="10">
        <v>45758</v>
      </c>
      <c r="E4" s="10"/>
      <c r="F4" s="10"/>
      <c r="G4" s="1">
        <f>D4-C4-(F4-E4)</f>
        <v>-14</v>
      </c>
      <c r="H4" s="9">
        <f>B4*G4</f>
        <v>-14280</v>
      </c>
    </row>
    <row r="5" spans="1:8">
      <c r="A5" s="16" t="s">
        <v>64</v>
      </c>
      <c r="B5" s="9">
        <v>14.61</v>
      </c>
      <c r="C5" s="10">
        <v>45788</v>
      </c>
      <c r="D5" s="10">
        <v>45758</v>
      </c>
      <c r="E5" s="10"/>
      <c r="F5" s="10"/>
      <c r="G5" s="1">
        <f t="shared" si="0" ref="G5:G68">D5-C5-(F5-E5)</f>
        <v>-30</v>
      </c>
      <c r="H5" s="9">
        <f t="shared" si="1" ref="H5:H68">B5*G5</f>
        <v>-438.3</v>
      </c>
    </row>
    <row r="6" spans="1:8">
      <c r="A6" s="16" t="s">
        <v>65</v>
      </c>
      <c r="B6" s="9">
        <v>1234</v>
      </c>
      <c r="C6" s="10">
        <v>45788</v>
      </c>
      <c r="D6" s="10">
        <v>45758</v>
      </c>
      <c r="E6" s="10"/>
      <c r="F6" s="10"/>
      <c r="G6" s="1">
        <f t="shared" si="0">D6-C6-(F6-E6)</f>
        <v>-30</v>
      </c>
      <c r="H6" s="9">
        <f t="shared" si="1">B6*G6</f>
        <v>-37020</v>
      </c>
    </row>
    <row r="7" spans="1:8">
      <c r="A7" s="16" t="s">
        <v>66</v>
      </c>
      <c r="B7" s="9">
        <v>2900</v>
      </c>
      <c r="C7" s="10">
        <v>45800</v>
      </c>
      <c r="D7" s="10">
        <v>45770</v>
      </c>
      <c r="E7" s="10"/>
      <c r="F7" s="10"/>
      <c r="G7" s="1">
        <f t="shared" si="0">D7-C7-(F7-E7)</f>
        <v>-30</v>
      </c>
      <c r="H7" s="9">
        <f t="shared" si="1">B7*G7</f>
        <v>-87000</v>
      </c>
    </row>
    <row r="8" spans="1:8">
      <c r="A8" s="16" t="s">
        <v>67</v>
      </c>
      <c r="B8" s="9">
        <v>768.03</v>
      </c>
      <c r="C8" s="10">
        <v>45739</v>
      </c>
      <c r="D8" s="10">
        <v>45770</v>
      </c>
      <c r="E8" s="10"/>
      <c r="F8" s="10"/>
      <c r="G8" s="1">
        <f t="shared" si="0">D8-C8-(F8-E8)</f>
        <v>31</v>
      </c>
      <c r="H8" s="9">
        <f t="shared" si="1">B8*G8</f>
        <v>23808.93</v>
      </c>
    </row>
    <row r="9" spans="1:8">
      <c r="A9" s="16" t="s">
        <v>68</v>
      </c>
      <c r="B9" s="9">
        <v>723.65</v>
      </c>
      <c r="C9" s="10">
        <v>45800</v>
      </c>
      <c r="D9" s="10">
        <v>45770</v>
      </c>
      <c r="E9" s="10"/>
      <c r="F9" s="10"/>
      <c r="G9" s="1">
        <f t="shared" si="0">D9-C9-(F9-E9)</f>
        <v>-30</v>
      </c>
      <c r="H9" s="9">
        <f t="shared" si="1">B9*G9</f>
        <v>-21709.5</v>
      </c>
    </row>
    <row r="10" spans="1:8">
      <c r="A10" s="16" t="s">
        <v>69</v>
      </c>
      <c r="B10" s="9">
        <v>2070</v>
      </c>
      <c r="C10" s="10">
        <v>45800</v>
      </c>
      <c r="D10" s="10">
        <v>45770</v>
      </c>
      <c r="E10" s="10"/>
      <c r="F10" s="10"/>
      <c r="G10" s="1">
        <f t="shared" si="0">D10-C10-(F10-E10)</f>
        <v>-30</v>
      </c>
      <c r="H10" s="9">
        <f t="shared" si="1">B10*G10</f>
        <v>-62100</v>
      </c>
    </row>
    <row r="11" spans="1:8">
      <c r="A11" s="16" t="s">
        <v>70</v>
      </c>
      <c r="B11" s="9">
        <v>1459.73</v>
      </c>
      <c r="C11" s="10">
        <v>45800</v>
      </c>
      <c r="D11" s="10">
        <v>45770</v>
      </c>
      <c r="E11" s="10"/>
      <c r="F11" s="10"/>
      <c r="G11" s="1">
        <f t="shared" si="0">D11-C11-(F11-E11)</f>
        <v>-30</v>
      </c>
      <c r="H11" s="9">
        <f t="shared" si="1">B11*G11</f>
        <v>-43791.9</v>
      </c>
    </row>
    <row r="12" spans="1:8">
      <c r="A12" s="16" t="s">
        <v>71</v>
      </c>
      <c r="B12" s="9">
        <v>663</v>
      </c>
      <c r="C12" s="10">
        <v>45800</v>
      </c>
      <c r="D12" s="10">
        <v>45770</v>
      </c>
      <c r="E12" s="10"/>
      <c r="F12" s="10"/>
      <c r="G12" s="1">
        <f t="shared" si="0">D12-C12-(F12-E12)</f>
        <v>-30</v>
      </c>
      <c r="H12" s="9">
        <f t="shared" si="1">B12*G12</f>
        <v>-19890</v>
      </c>
    </row>
    <row r="13" spans="1:8">
      <c r="A13" s="16" t="s">
        <v>72</v>
      </c>
      <c r="B13" s="9">
        <v>11850</v>
      </c>
      <c r="C13" s="10">
        <v>45788</v>
      </c>
      <c r="D13" s="10">
        <v>45770</v>
      </c>
      <c r="E13" s="10"/>
      <c r="F13" s="10"/>
      <c r="G13" s="1">
        <f t="shared" si="0">D13-C13-(F13-E13)</f>
        <v>-18</v>
      </c>
      <c r="H13" s="9">
        <f t="shared" si="1">B13*G13</f>
        <v>-213300</v>
      </c>
    </row>
    <row r="14" spans="1:8">
      <c r="A14" s="16" t="s">
        <v>73</v>
      </c>
      <c r="B14" s="9">
        <v>5122</v>
      </c>
      <c r="C14" s="10">
        <v>45788</v>
      </c>
      <c r="D14" s="10">
        <v>45775</v>
      </c>
      <c r="E14" s="10"/>
      <c r="F14" s="10"/>
      <c r="G14" s="1">
        <f t="shared" si="0">D14-C14-(F14-E14)</f>
        <v>-13</v>
      </c>
      <c r="H14" s="9">
        <f t="shared" si="1">B14*G14</f>
        <v>-66586</v>
      </c>
    </row>
    <row r="15" spans="1:8">
      <c r="A15" s="16" t="s">
        <v>74</v>
      </c>
      <c r="B15" s="9">
        <v>425.5</v>
      </c>
      <c r="C15" s="10">
        <v>45812</v>
      </c>
      <c r="D15" s="10">
        <v>45786</v>
      </c>
      <c r="E15" s="10"/>
      <c r="F15" s="10"/>
      <c r="G15" s="1">
        <f t="shared" si="0">D15-C15-(F15-E15)</f>
        <v>-26</v>
      </c>
      <c r="H15" s="9">
        <f t="shared" si="1">B15*G15</f>
        <v>-11063</v>
      </c>
    </row>
    <row r="16" spans="1:8">
      <c r="A16" s="16" t="s">
        <v>75</v>
      </c>
      <c r="B16" s="9">
        <v>190.91</v>
      </c>
      <c r="C16" s="10">
        <v>45812</v>
      </c>
      <c r="D16" s="10">
        <v>45786</v>
      </c>
      <c r="E16" s="10"/>
      <c r="F16" s="10"/>
      <c r="G16" s="1">
        <f t="shared" si="0">D16-C16-(F16-E16)</f>
        <v>-26</v>
      </c>
      <c r="H16" s="9">
        <f t="shared" si="1">B16*G16</f>
        <v>-4963.66</v>
      </c>
    </row>
    <row r="17" spans="1:8">
      <c r="A17" s="16" t="s">
        <v>76</v>
      </c>
      <c r="B17" s="9">
        <v>700</v>
      </c>
      <c r="C17" s="10">
        <v>45812</v>
      </c>
      <c r="D17" s="10">
        <v>45786</v>
      </c>
      <c r="E17" s="10"/>
      <c r="F17" s="10"/>
      <c r="G17" s="1">
        <f t="shared" si="0">D17-C17-(F17-E17)</f>
        <v>-26</v>
      </c>
      <c r="H17" s="9">
        <f t="shared" si="1">B17*G17</f>
        <v>-18200</v>
      </c>
    </row>
    <row r="18" spans="1:8">
      <c r="A18" s="16" t="s">
        <v>77</v>
      </c>
      <c r="B18" s="9">
        <v>2134</v>
      </c>
      <c r="C18" s="10">
        <v>45812</v>
      </c>
      <c r="D18" s="10">
        <v>45786</v>
      </c>
      <c r="E18" s="10"/>
      <c r="F18" s="10"/>
      <c r="G18" s="1">
        <f t="shared" si="0">D18-C18-(F18-E18)</f>
        <v>-26</v>
      </c>
      <c r="H18" s="9">
        <f t="shared" si="1">B18*G18</f>
        <v>-55484</v>
      </c>
    </row>
    <row r="19" spans="1:8">
      <c r="A19" s="16" t="s">
        <v>78</v>
      </c>
      <c r="B19" s="9">
        <v>5827.87</v>
      </c>
      <c r="C19" s="10">
        <v>45812</v>
      </c>
      <c r="D19" s="10">
        <v>45786</v>
      </c>
      <c r="E19" s="10"/>
      <c r="F19" s="10"/>
      <c r="G19" s="1">
        <f t="shared" si="0">D19-C19-(F19-E19)</f>
        <v>-26</v>
      </c>
      <c r="H19" s="9">
        <f t="shared" si="1">B19*G19</f>
        <v>-151524.62</v>
      </c>
    </row>
    <row r="20" spans="1:8">
      <c r="A20" s="16" t="s">
        <v>79</v>
      </c>
      <c r="B20" s="9">
        <v>170</v>
      </c>
      <c r="C20" s="10">
        <v>45812</v>
      </c>
      <c r="D20" s="10">
        <v>45786</v>
      </c>
      <c r="E20" s="10"/>
      <c r="F20" s="10"/>
      <c r="G20" s="1">
        <f t="shared" si="0">D20-C20-(F20-E20)</f>
        <v>-26</v>
      </c>
      <c r="H20" s="9">
        <f t="shared" si="1">B20*G20</f>
        <v>-4420</v>
      </c>
    </row>
    <row r="21" spans="1:8">
      <c r="A21" s="16" t="s">
        <v>80</v>
      </c>
      <c r="B21" s="9">
        <v>2365.3</v>
      </c>
      <c r="C21" s="10">
        <v>45812</v>
      </c>
      <c r="D21" s="10">
        <v>45786</v>
      </c>
      <c r="E21" s="10"/>
      <c r="F21" s="10"/>
      <c r="G21" s="1">
        <f t="shared" si="0">D21-C21-(F21-E21)</f>
        <v>-26</v>
      </c>
      <c r="H21" s="9">
        <f t="shared" si="1">B21*G21</f>
        <v>-61497.8</v>
      </c>
    </row>
    <row r="22" spans="1:8">
      <c r="A22" s="16" t="s">
        <v>81</v>
      </c>
      <c r="B22" s="9">
        <v>700</v>
      </c>
      <c r="C22" s="10">
        <v>45812</v>
      </c>
      <c r="D22" s="10">
        <v>45786</v>
      </c>
      <c r="E22" s="10"/>
      <c r="F22" s="10"/>
      <c r="G22" s="1">
        <f t="shared" si="0">D22-C22-(F22-E22)</f>
        <v>-26</v>
      </c>
      <c r="H22" s="9">
        <f t="shared" si="1">B22*G22</f>
        <v>-18200</v>
      </c>
    </row>
    <row r="23" spans="1:8">
      <c r="A23" s="16" t="s">
        <v>82</v>
      </c>
      <c r="B23" s="9">
        <v>18.29</v>
      </c>
      <c r="C23" s="10">
        <v>45814</v>
      </c>
      <c r="D23" s="10">
        <v>45786</v>
      </c>
      <c r="E23" s="10"/>
      <c r="F23" s="10"/>
      <c r="G23" s="1">
        <f t="shared" si="0">D23-C23-(F23-E23)</f>
        <v>-28</v>
      </c>
      <c r="H23" s="9">
        <f t="shared" si="1">B23*G23</f>
        <v>-512.12</v>
      </c>
    </row>
    <row r="24" spans="1:8">
      <c r="A24" s="16" t="s">
        <v>83</v>
      </c>
      <c r="B24" s="9">
        <v>14204</v>
      </c>
      <c r="C24" s="10">
        <v>45812</v>
      </c>
      <c r="D24" s="10">
        <v>45786</v>
      </c>
      <c r="E24" s="10"/>
      <c r="F24" s="10"/>
      <c r="G24" s="1">
        <f t="shared" si="0">D24-C24-(F24-E24)</f>
        <v>-26</v>
      </c>
      <c r="H24" s="9">
        <f t="shared" si="1">B24*G24</f>
        <v>-369304</v>
      </c>
    </row>
    <row r="25" spans="1:8">
      <c r="A25" s="16" t="s">
        <v>84</v>
      </c>
      <c r="B25" s="9">
        <v>93.34</v>
      </c>
      <c r="C25" s="10">
        <v>45823</v>
      </c>
      <c r="D25" s="10">
        <v>45796</v>
      </c>
      <c r="E25" s="10"/>
      <c r="F25" s="10"/>
      <c r="G25" s="1">
        <f t="shared" si="0">D25-C25-(F25-E25)</f>
        <v>-27</v>
      </c>
      <c r="H25" s="9">
        <f t="shared" si="1">B25*G25</f>
        <v>-2520.18</v>
      </c>
    </row>
    <row r="26" spans="1:8">
      <c r="A26" s="16" t="s">
        <v>85</v>
      </c>
      <c r="B26" s="9">
        <v>80</v>
      </c>
      <c r="C26" s="10">
        <v>45823</v>
      </c>
      <c r="D26" s="10">
        <v>45796</v>
      </c>
      <c r="E26" s="10"/>
      <c r="F26" s="10"/>
      <c r="G26" s="1">
        <f t="shared" si="0">D26-C26-(F26-E26)</f>
        <v>-27</v>
      </c>
      <c r="H26" s="9">
        <f t="shared" si="1">B26*G26</f>
        <v>-2160</v>
      </c>
    </row>
    <row r="27" spans="1:8">
      <c r="A27" s="16" t="s">
        <v>86</v>
      </c>
      <c r="B27" s="9">
        <v>900</v>
      </c>
      <c r="C27" s="10">
        <v>45823</v>
      </c>
      <c r="D27" s="10">
        <v>45796</v>
      </c>
      <c r="E27" s="10"/>
      <c r="F27" s="10"/>
      <c r="G27" s="1">
        <f t="shared" si="0">D27-C27-(F27-E27)</f>
        <v>-27</v>
      </c>
      <c r="H27" s="9">
        <f t="shared" si="1">B27*G27</f>
        <v>-24300</v>
      </c>
    </row>
    <row r="28" spans="1:8">
      <c r="A28" s="16" t="s">
        <v>87</v>
      </c>
      <c r="B28" s="9">
        <v>1352.4</v>
      </c>
      <c r="C28" s="10">
        <v>45823</v>
      </c>
      <c r="D28" s="10">
        <v>45796</v>
      </c>
      <c r="E28" s="10"/>
      <c r="F28" s="10"/>
      <c r="G28" s="1">
        <f t="shared" si="0">D28-C28-(F28-E28)</f>
        <v>-27</v>
      </c>
      <c r="H28" s="9">
        <f t="shared" si="1">B28*G28</f>
        <v>-36514.8</v>
      </c>
    </row>
    <row r="29" spans="1:8">
      <c r="A29" s="16" t="s">
        <v>88</v>
      </c>
      <c r="B29" s="9">
        <v>890</v>
      </c>
      <c r="C29" s="10">
        <v>45826</v>
      </c>
      <c r="D29" s="10">
        <v>45803</v>
      </c>
      <c r="E29" s="10"/>
      <c r="F29" s="10"/>
      <c r="G29" s="1">
        <f t="shared" si="0">D29-C29-(F29-E29)</f>
        <v>-23</v>
      </c>
      <c r="H29" s="9">
        <f t="shared" si="1">B29*G29</f>
        <v>-20470</v>
      </c>
    </row>
    <row r="30" spans="1:8">
      <c r="A30" s="16" t="s">
        <v>89</v>
      </c>
      <c r="B30" s="9">
        <v>69.16</v>
      </c>
      <c r="C30" s="10">
        <v>45830</v>
      </c>
      <c r="D30" s="10">
        <v>45803</v>
      </c>
      <c r="E30" s="10"/>
      <c r="F30" s="10"/>
      <c r="G30" s="1">
        <f t="shared" si="0">D30-C30-(F30-E30)</f>
        <v>-27</v>
      </c>
      <c r="H30" s="9">
        <f t="shared" si="1">B30*G30</f>
        <v>-1867.32</v>
      </c>
    </row>
    <row r="31" spans="1:8">
      <c r="A31" s="16" t="s">
        <v>90</v>
      </c>
      <c r="B31" s="9">
        <v>830</v>
      </c>
      <c r="C31" s="10">
        <v>45833</v>
      </c>
      <c r="D31" s="10">
        <v>45803</v>
      </c>
      <c r="E31" s="10"/>
      <c r="F31" s="10"/>
      <c r="G31" s="1">
        <f t="shared" si="0">D31-C31-(F31-E31)</f>
        <v>-30</v>
      </c>
      <c r="H31" s="9">
        <f t="shared" si="1">B31*G31</f>
        <v>-24900</v>
      </c>
    </row>
    <row r="32" spans="1:8">
      <c r="A32" s="16" t="s">
        <v>91</v>
      </c>
      <c r="B32" s="9">
        <v>1600</v>
      </c>
      <c r="C32" s="10">
        <v>45833</v>
      </c>
      <c r="D32" s="10">
        <v>45803</v>
      </c>
      <c r="E32" s="10"/>
      <c r="F32" s="10"/>
      <c r="G32" s="1">
        <f t="shared" si="0">D32-C32-(F32-E32)</f>
        <v>-30</v>
      </c>
      <c r="H32" s="9">
        <f t="shared" si="1">B32*G32</f>
        <v>-48000</v>
      </c>
    </row>
    <row r="33" spans="1:8">
      <c r="A33" s="16" t="s">
        <v>92</v>
      </c>
      <c r="B33" s="9">
        <v>2077.7</v>
      </c>
      <c r="C33" s="10">
        <v>45833</v>
      </c>
      <c r="D33" s="10">
        <v>45803</v>
      </c>
      <c r="E33" s="10"/>
      <c r="F33" s="10"/>
      <c r="G33" s="1">
        <f t="shared" si="0">D33-C33-(F33-E33)</f>
        <v>-30</v>
      </c>
      <c r="H33" s="9">
        <f t="shared" si="1">B33*G33</f>
        <v>-62331</v>
      </c>
    </row>
    <row r="34" spans="1:8">
      <c r="A34" s="16" t="s">
        <v>93</v>
      </c>
      <c r="B34" s="9">
        <v>1100</v>
      </c>
      <c r="C34" s="10">
        <v>45837</v>
      </c>
      <c r="D34" s="10">
        <v>45812</v>
      </c>
      <c r="E34" s="10"/>
      <c r="F34" s="10"/>
      <c r="G34" s="1">
        <f t="shared" si="0">D34-C34-(F34-E34)</f>
        <v>-25</v>
      </c>
      <c r="H34" s="9">
        <f t="shared" si="1">B34*G34</f>
        <v>-27500</v>
      </c>
    </row>
    <row r="35" spans="1:8">
      <c r="A35" s="16" t="s">
        <v>94</v>
      </c>
      <c r="B35" s="9">
        <v>1950</v>
      </c>
      <c r="C35" s="10">
        <v>45837</v>
      </c>
      <c r="D35" s="10">
        <v>45812</v>
      </c>
      <c r="E35" s="10"/>
      <c r="F35" s="10"/>
      <c r="G35" s="1">
        <f t="shared" si="0">D35-C35-(F35-E35)</f>
        <v>-25</v>
      </c>
      <c r="H35" s="9">
        <f t="shared" si="1">B35*G35</f>
        <v>-48750</v>
      </c>
    </row>
    <row r="36" spans="1:8">
      <c r="A36" s="16" t="s">
        <v>95</v>
      </c>
      <c r="B36" s="9">
        <v>663.84</v>
      </c>
      <c r="C36" s="10">
        <v>45837</v>
      </c>
      <c r="D36" s="10">
        <v>45812</v>
      </c>
      <c r="E36" s="10"/>
      <c r="F36" s="10"/>
      <c r="G36" s="1">
        <f t="shared" si="0">D36-C36-(F36-E36)</f>
        <v>-25</v>
      </c>
      <c r="H36" s="9">
        <f t="shared" si="1">B36*G36</f>
        <v>-16596</v>
      </c>
    </row>
    <row r="37" spans="1:8">
      <c r="A37" s="16" t="s">
        <v>96</v>
      </c>
      <c r="B37" s="9">
        <v>2138.93</v>
      </c>
      <c r="C37" s="10">
        <v>45837</v>
      </c>
      <c r="D37" s="10">
        <v>45812</v>
      </c>
      <c r="E37" s="10"/>
      <c r="F37" s="10"/>
      <c r="G37" s="1">
        <f t="shared" si="0">D37-C37-(F37-E37)</f>
        <v>-25</v>
      </c>
      <c r="H37" s="9">
        <f t="shared" si="1">B37*G37</f>
        <v>-53473.25</v>
      </c>
    </row>
    <row r="38" spans="1:8">
      <c r="A38" s="16" t="s">
        <v>97</v>
      </c>
      <c r="B38" s="9">
        <v>467</v>
      </c>
      <c r="C38" s="10">
        <v>45837</v>
      </c>
      <c r="D38" s="10">
        <v>45812</v>
      </c>
      <c r="E38" s="10"/>
      <c r="F38" s="10"/>
      <c r="G38" s="1">
        <f t="shared" si="0">D38-C38-(F38-E38)</f>
        <v>-25</v>
      </c>
      <c r="H38" s="9">
        <f t="shared" si="1">B38*G38</f>
        <v>-11675</v>
      </c>
    </row>
    <row r="39" spans="1:8">
      <c r="A39" s="16" t="s">
        <v>98</v>
      </c>
      <c r="B39" s="9">
        <v>1050</v>
      </c>
      <c r="C39" s="10">
        <v>45837</v>
      </c>
      <c r="D39" s="10">
        <v>45812</v>
      </c>
      <c r="E39" s="10"/>
      <c r="F39" s="10"/>
      <c r="G39" s="1">
        <f t="shared" si="0">D39-C39-(F39-E39)</f>
        <v>-25</v>
      </c>
      <c r="H39" s="9">
        <f t="shared" si="1">B39*G39</f>
        <v>-26250</v>
      </c>
    </row>
    <row r="40" spans="1:8">
      <c r="A40" s="16" t="s">
        <v>99</v>
      </c>
      <c r="B40" s="9">
        <v>143.11</v>
      </c>
      <c r="C40" s="10">
        <v>45844</v>
      </c>
      <c r="D40" s="10">
        <v>45814</v>
      </c>
      <c r="E40" s="10"/>
      <c r="F40" s="10"/>
      <c r="G40" s="1">
        <f t="shared" si="0">D40-C40-(F40-E40)</f>
        <v>-30</v>
      </c>
      <c r="H40" s="9">
        <f t="shared" si="1">B40*G40</f>
        <v>-4293.3</v>
      </c>
    </row>
    <row r="41" spans="1:8">
      <c r="A41" s="16" t="s">
        <v>100</v>
      </c>
      <c r="B41" s="9">
        <v>25.28</v>
      </c>
      <c r="C41" s="10">
        <v>45844</v>
      </c>
      <c r="D41" s="10">
        <v>45814</v>
      </c>
      <c r="E41" s="10"/>
      <c r="F41" s="10"/>
      <c r="G41" s="1">
        <f t="shared" si="0">D41-C41-(F41-E41)</f>
        <v>-30</v>
      </c>
      <c r="H41" s="9">
        <f t="shared" si="1">B41*G41</f>
        <v>-758.4</v>
      </c>
    </row>
    <row r="42" spans="1:8">
      <c r="A42" s="16" t="s">
        <v>101</v>
      </c>
      <c r="B42" s="9">
        <v>103.95</v>
      </c>
      <c r="C42" s="10">
        <v>45844</v>
      </c>
      <c r="D42" s="10">
        <v>45814</v>
      </c>
      <c r="E42" s="10"/>
      <c r="F42" s="10"/>
      <c r="G42" s="1">
        <f t="shared" si="0">D42-C42-(F42-E42)</f>
        <v>-30</v>
      </c>
      <c r="H42" s="9">
        <f t="shared" si="1">B42*G42</f>
        <v>-3118.5</v>
      </c>
    </row>
    <row r="43" spans="1:8">
      <c r="A43" s="16" t="s">
        <v>102</v>
      </c>
      <c r="B43" s="9">
        <v>19.55</v>
      </c>
      <c r="C43" s="10">
        <v>45844</v>
      </c>
      <c r="D43" s="10">
        <v>45814</v>
      </c>
      <c r="E43" s="10"/>
      <c r="F43" s="10"/>
      <c r="G43" s="1">
        <f t="shared" si="0">D43-C43-(F43-E43)</f>
        <v>-30</v>
      </c>
      <c r="H43" s="9">
        <f t="shared" si="1">B43*G43</f>
        <v>-586.5</v>
      </c>
    </row>
    <row r="44" spans="1:8">
      <c r="A44" s="16" t="s">
        <v>103</v>
      </c>
      <c r="B44" s="9">
        <v>1025</v>
      </c>
      <c r="C44" s="10">
        <v>45836</v>
      </c>
      <c r="D44" s="10">
        <v>45814</v>
      </c>
      <c r="E44" s="10"/>
      <c r="F44" s="10"/>
      <c r="G44" s="1">
        <f t="shared" si="0">D44-C44-(F44-E44)</f>
        <v>-22</v>
      </c>
      <c r="H44" s="9">
        <f t="shared" si="1">B44*G44</f>
        <v>-22550</v>
      </c>
    </row>
    <row r="45" spans="1:8">
      <c r="A45" s="16" t="s">
        <v>104</v>
      </c>
      <c r="B45" s="9">
        <v>550</v>
      </c>
      <c r="C45" s="10">
        <v>45836</v>
      </c>
      <c r="D45" s="10">
        <v>45814</v>
      </c>
      <c r="E45" s="10"/>
      <c r="F45" s="10"/>
      <c r="G45" s="1">
        <f t="shared" si="0">D45-C45-(F45-E45)</f>
        <v>-22</v>
      </c>
      <c r="H45" s="9">
        <f t="shared" si="1">B45*G45</f>
        <v>-12100</v>
      </c>
    </row>
    <row r="46" spans="1:8">
      <c r="A46" s="16" t="s">
        <v>105</v>
      </c>
      <c r="B46" s="9">
        <v>1325</v>
      </c>
      <c r="C46" s="10">
        <v>45836</v>
      </c>
      <c r="D46" s="10">
        <v>45814</v>
      </c>
      <c r="E46" s="10"/>
      <c r="F46" s="10"/>
      <c r="G46" s="1">
        <f t="shared" si="0">D46-C46-(F46-E46)</f>
        <v>-22</v>
      </c>
      <c r="H46" s="9">
        <f t="shared" si="1">B46*G46</f>
        <v>-29150</v>
      </c>
    </row>
    <row r="47" spans="1:8">
      <c r="A47" s="16" t="s">
        <v>106</v>
      </c>
      <c r="B47" s="9">
        <v>1300</v>
      </c>
      <c r="C47" s="10">
        <v>45826</v>
      </c>
      <c r="D47" s="10">
        <v>45824</v>
      </c>
      <c r="E47" s="10"/>
      <c r="F47" s="10"/>
      <c r="G47" s="1">
        <f t="shared" si="0">D47-C47-(F47-E47)</f>
        <v>-2</v>
      </c>
      <c r="H47" s="9">
        <f t="shared" si="1">B47*G47</f>
        <v>-2600</v>
      </c>
    </row>
    <row r="48" spans="1:8">
      <c r="A48" s="16" t="s">
        <v>107</v>
      </c>
      <c r="B48" s="9">
        <v>465.17</v>
      </c>
      <c r="C48" s="10">
        <v>45850</v>
      </c>
      <c r="D48" s="10">
        <v>45824</v>
      </c>
      <c r="E48" s="10"/>
      <c r="F48" s="10"/>
      <c r="G48" s="1">
        <f t="shared" si="0">D48-C48-(F48-E48)</f>
        <v>-26</v>
      </c>
      <c r="H48" s="9">
        <f t="shared" si="1">B48*G48</f>
        <v>-12094.42</v>
      </c>
    </row>
    <row r="49" spans="1:8">
      <c r="A49" s="16" t="s">
        <v>108</v>
      </c>
      <c r="B49" s="9">
        <v>2080</v>
      </c>
      <c r="C49" s="10">
        <v>45809</v>
      </c>
      <c r="D49" s="10">
        <v>45824</v>
      </c>
      <c r="E49" s="10"/>
      <c r="F49" s="10"/>
      <c r="G49" s="1">
        <f t="shared" si="0">D49-C49-(F49-E49)</f>
        <v>15</v>
      </c>
      <c r="H49" s="9">
        <f t="shared" si="1">B49*G49</f>
        <v>31200</v>
      </c>
    </row>
    <row r="50" spans="1:8">
      <c r="A50" s="16" t="s">
        <v>109</v>
      </c>
      <c r="B50" s="9">
        <v>504</v>
      </c>
      <c r="C50" s="10">
        <v>45850</v>
      </c>
      <c r="D50" s="10">
        <v>45824</v>
      </c>
      <c r="E50" s="10"/>
      <c r="F50" s="10"/>
      <c r="G50" s="1">
        <f t="shared" si="0">D50-C50-(F50-E50)</f>
        <v>-26</v>
      </c>
      <c r="H50" s="9">
        <f t="shared" si="1">B50*G50</f>
        <v>-13104</v>
      </c>
    </row>
    <row r="51" spans="1:8">
      <c r="A51" s="16" t="s">
        <v>110</v>
      </c>
      <c r="B51" s="9">
        <v>1996.4</v>
      </c>
      <c r="C51" s="10">
        <v>45854</v>
      </c>
      <c r="D51" s="10">
        <v>45824</v>
      </c>
      <c r="E51" s="10"/>
      <c r="F51" s="10"/>
      <c r="G51" s="1">
        <f t="shared" si="0">D51-C51-(F51-E51)</f>
        <v>-30</v>
      </c>
      <c r="H51" s="9">
        <f t="shared" si="1">B51*G51</f>
        <v>-59892</v>
      </c>
    </row>
    <row r="52" spans="1:8">
      <c r="A52" s="16" t="s">
        <v>111</v>
      </c>
      <c r="B52" s="9">
        <v>2684</v>
      </c>
      <c r="C52" s="10">
        <v>45854</v>
      </c>
      <c r="D52" s="10">
        <v>45824</v>
      </c>
      <c r="E52" s="10"/>
      <c r="F52" s="10"/>
      <c r="G52" s="1">
        <f t="shared" si="0">D52-C52-(F52-E52)</f>
        <v>-30</v>
      </c>
      <c r="H52" s="9">
        <f t="shared" si="1">B52*G52</f>
        <v>-80520</v>
      </c>
    </row>
    <row r="53" spans="1:8">
      <c r="A53" s="16" t="s">
        <v>112</v>
      </c>
      <c r="B53" s="9">
        <v>750</v>
      </c>
      <c r="C53" s="10">
        <v>45844</v>
      </c>
      <c r="D53" s="10">
        <v>45824</v>
      </c>
      <c r="E53" s="10"/>
      <c r="F53" s="10"/>
      <c r="G53" s="1">
        <f t="shared" si="0">D53-C53-(F53-E53)</f>
        <v>-20</v>
      </c>
      <c r="H53" s="9">
        <f t="shared" si="1">B53*G53</f>
        <v>-15000</v>
      </c>
    </row>
    <row r="54" spans="1:8">
      <c r="A54" s="16" t="s">
        <v>113</v>
      </c>
      <c r="B54" s="9">
        <v>220</v>
      </c>
      <c r="C54" s="10">
        <v>45861</v>
      </c>
      <c r="D54" s="10">
        <v>45833</v>
      </c>
      <c r="E54" s="10"/>
      <c r="F54" s="10"/>
      <c r="G54" s="1">
        <f t="shared" si="0">D54-C54-(F54-E54)</f>
        <v>-28</v>
      </c>
      <c r="H54" s="9">
        <f t="shared" si="1">B54*G54</f>
        <v>-6160</v>
      </c>
    </row>
    <row r="55" spans="1:8">
      <c r="A55" s="16" t="s">
        <v>114</v>
      </c>
      <c r="B55" s="9">
        <v>7000</v>
      </c>
      <c r="C55" s="10">
        <v>45861</v>
      </c>
      <c r="D55" s="10">
        <v>45833</v>
      </c>
      <c r="E55" s="10"/>
      <c r="F55" s="10"/>
      <c r="G55" s="1">
        <f t="shared" si="0">D55-C55-(F55-E55)</f>
        <v>-28</v>
      </c>
      <c r="H55" s="9">
        <f t="shared" si="1">B55*G55</f>
        <v>-196000</v>
      </c>
    </row>
    <row r="56" spans="1:8">
      <c r="A56" s="16" t="s">
        <v>115</v>
      </c>
      <c r="B56" s="9">
        <v>531.97</v>
      </c>
      <c r="C56" s="10">
        <v>45861</v>
      </c>
      <c r="D56" s="10">
        <v>45833</v>
      </c>
      <c r="E56" s="10"/>
      <c r="F56" s="10"/>
      <c r="G56" s="1">
        <f t="shared" si="0">D56-C56-(F56-E56)</f>
        <v>-28</v>
      </c>
      <c r="H56" s="9">
        <f t="shared" si="1">B56*G56</f>
        <v>-14895.16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29725.989999999998</v>
      </c>
      <c r="C1" s="49">
        <f>COUNTA(A4:A203)</f>
        <v>16</v>
      </c>
      <c r="G1" s="13">
        <f>IF(B1&lt;&gt;0,H1/B1,0)</f>
        <v>-13.59836493250519</v>
      </c>
      <c r="H1" s="12">
        <f>SUM(H4:H195)</f>
        <v>-404224.86000000004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116</v>
      </c>
      <c r="B4" s="9">
        <v>103.64</v>
      </c>
      <c r="C4" s="10">
        <v>45861</v>
      </c>
      <c r="D4" s="10">
        <v>45842</v>
      </c>
      <c r="E4" s="10"/>
      <c r="F4" s="10"/>
      <c r="G4" s="1">
        <f>D4-C4-(F4-E4)</f>
        <v>-19</v>
      </c>
      <c r="H4" s="9">
        <f>B4*G4</f>
        <v>-1969.16</v>
      </c>
    </row>
    <row r="5" spans="1:8">
      <c r="A5" s="16" t="s">
        <v>117</v>
      </c>
      <c r="B5" s="9">
        <v>3060</v>
      </c>
      <c r="C5" s="10">
        <v>45875</v>
      </c>
      <c r="D5" s="10">
        <v>45849</v>
      </c>
      <c r="E5" s="10"/>
      <c r="F5" s="10"/>
      <c r="G5" s="1">
        <f t="shared" si="0" ref="G5:G68">D5-C5-(F5-E5)</f>
        <v>-26</v>
      </c>
      <c r="H5" s="9">
        <f t="shared" si="1" ref="H5:H68">B5*G5</f>
        <v>-79560</v>
      </c>
    </row>
    <row r="6" spans="1:8">
      <c r="A6" s="16" t="s">
        <v>118</v>
      </c>
      <c r="B6" s="9">
        <v>800</v>
      </c>
      <c r="C6" s="10">
        <v>45870</v>
      </c>
      <c r="D6" s="10">
        <v>45849</v>
      </c>
      <c r="E6" s="10"/>
      <c r="F6" s="10"/>
      <c r="G6" s="1">
        <f t="shared" si="0">D6-C6-(F6-E6)</f>
        <v>-21</v>
      </c>
      <c r="H6" s="9">
        <f t="shared" si="1">B6*G6</f>
        <v>-16800</v>
      </c>
    </row>
    <row r="7" spans="1:8">
      <c r="A7" s="16" t="s">
        <v>119</v>
      </c>
      <c r="B7" s="9">
        <v>162.3</v>
      </c>
      <c r="C7" s="10">
        <v>45875</v>
      </c>
      <c r="D7" s="10">
        <v>45849</v>
      </c>
      <c r="E7" s="10"/>
      <c r="F7" s="10"/>
      <c r="G7" s="1">
        <f t="shared" si="0">D7-C7-(F7-E7)</f>
        <v>-26</v>
      </c>
      <c r="H7" s="9">
        <f t="shared" si="1">B7*G7</f>
        <v>-4219.8</v>
      </c>
    </row>
    <row r="8" spans="1:8">
      <c r="A8" s="16" t="s">
        <v>120</v>
      </c>
      <c r="B8" s="9">
        <v>10571.43</v>
      </c>
      <c r="C8" s="10">
        <v>45869</v>
      </c>
      <c r="D8" s="10">
        <v>45854</v>
      </c>
      <c r="E8" s="10"/>
      <c r="F8" s="10"/>
      <c r="G8" s="1">
        <f t="shared" si="0">D8-C8-(F8-E8)</f>
        <v>-15</v>
      </c>
      <c r="H8" s="9">
        <f t="shared" si="1">B8*G8</f>
        <v>-158571.45</v>
      </c>
    </row>
    <row r="9" spans="1:8">
      <c r="A9" s="16" t="s">
        <v>121</v>
      </c>
      <c r="B9" s="9">
        <v>11.84</v>
      </c>
      <c r="C9" s="10">
        <v>45884</v>
      </c>
      <c r="D9" s="10">
        <v>45854</v>
      </c>
      <c r="E9" s="10"/>
      <c r="F9" s="10"/>
      <c r="G9" s="1">
        <f t="shared" si="0">D9-C9-(F9-E9)</f>
        <v>-30</v>
      </c>
      <c r="H9" s="9">
        <f t="shared" si="1">B9*G9</f>
        <v>-355.2</v>
      </c>
    </row>
    <row r="10" spans="1:8">
      <c r="A10" s="16" t="s">
        <v>122</v>
      </c>
      <c r="B10" s="9">
        <v>80</v>
      </c>
      <c r="C10" s="10">
        <v>45884</v>
      </c>
      <c r="D10" s="10">
        <v>45854</v>
      </c>
      <c r="E10" s="10"/>
      <c r="F10" s="10"/>
      <c r="G10" s="1">
        <f t="shared" si="0">D10-C10-(F10-E10)</f>
        <v>-30</v>
      </c>
      <c r="H10" s="9">
        <f t="shared" si="1">B10*G10</f>
        <v>-2400</v>
      </c>
    </row>
    <row r="11" spans="1:8">
      <c r="A11" s="16" t="s">
        <v>123</v>
      </c>
      <c r="B11" s="9">
        <v>429.33</v>
      </c>
      <c r="C11" s="10">
        <v>45891</v>
      </c>
      <c r="D11" s="10">
        <v>45861</v>
      </c>
      <c r="E11" s="10"/>
      <c r="F11" s="10"/>
      <c r="G11" s="1">
        <f t="shared" si="0">D11-C11-(F11-E11)</f>
        <v>-30</v>
      </c>
      <c r="H11" s="9">
        <f t="shared" si="1">B11*G11</f>
        <v>-12879.9</v>
      </c>
    </row>
    <row r="12" spans="1:8">
      <c r="A12" s="16" t="s">
        <v>124</v>
      </c>
      <c r="B12" s="9">
        <v>69.16</v>
      </c>
      <c r="C12" s="10">
        <v>45891</v>
      </c>
      <c r="D12" s="10">
        <v>45861</v>
      </c>
      <c r="E12" s="10"/>
      <c r="F12" s="10"/>
      <c r="G12" s="1">
        <f t="shared" si="0">D12-C12-(F12-E12)</f>
        <v>-30</v>
      </c>
      <c r="H12" s="9">
        <f t="shared" si="1">B12*G12</f>
        <v>-2074.8</v>
      </c>
    </row>
    <row r="13" spans="1:8">
      <c r="A13" s="16" t="s">
        <v>125</v>
      </c>
      <c r="B13" s="9">
        <v>12.82</v>
      </c>
      <c r="C13" s="10">
        <v>45931</v>
      </c>
      <c r="D13" s="10">
        <v>45921</v>
      </c>
      <c r="E13" s="10"/>
      <c r="F13" s="10"/>
      <c r="G13" s="1">
        <f t="shared" si="0">D13-C13-(F13-E13)</f>
        <v>-10</v>
      </c>
      <c r="H13" s="9">
        <f t="shared" si="1">B13*G13</f>
        <v>-128.2</v>
      </c>
    </row>
    <row r="14" spans="1:8">
      <c r="A14" s="16" t="s">
        <v>126</v>
      </c>
      <c r="B14" s="9">
        <v>100</v>
      </c>
      <c r="C14" s="10">
        <v>45948</v>
      </c>
      <c r="D14" s="10">
        <v>45921</v>
      </c>
      <c r="E14" s="10"/>
      <c r="F14" s="10"/>
      <c r="G14" s="1">
        <f t="shared" si="0">D14-C14-(F14-E14)</f>
        <v>-27</v>
      </c>
      <c r="H14" s="9">
        <f t="shared" si="1">B14*G14</f>
        <v>-2700</v>
      </c>
    </row>
    <row r="15" spans="1:8">
      <c r="A15" s="16" t="s">
        <v>127</v>
      </c>
      <c r="B15" s="9">
        <v>350</v>
      </c>
      <c r="C15" s="10">
        <v>45948</v>
      </c>
      <c r="D15" s="10">
        <v>45921</v>
      </c>
      <c r="E15" s="10"/>
      <c r="F15" s="10"/>
      <c r="G15" s="1">
        <f t="shared" si="0">D15-C15-(F15-E15)</f>
        <v>-27</v>
      </c>
      <c r="H15" s="9">
        <f t="shared" si="1">B15*G15</f>
        <v>-9450</v>
      </c>
    </row>
    <row r="16" spans="1:8">
      <c r="A16" s="16" t="s">
        <v>128</v>
      </c>
      <c r="B16" s="9">
        <v>80</v>
      </c>
      <c r="C16" s="10">
        <v>45948</v>
      </c>
      <c r="D16" s="10">
        <v>45921</v>
      </c>
      <c r="E16" s="10"/>
      <c r="F16" s="10"/>
      <c r="G16" s="1">
        <f t="shared" si="0">D16-C16-(F16-E16)</f>
        <v>-27</v>
      </c>
      <c r="H16" s="9">
        <f t="shared" si="1">B16*G16</f>
        <v>-2160</v>
      </c>
    </row>
    <row r="17" spans="1:8">
      <c r="A17" s="16" t="s">
        <v>129</v>
      </c>
      <c r="B17" s="9">
        <v>69.16</v>
      </c>
      <c r="C17" s="10">
        <v>45951</v>
      </c>
      <c r="D17" s="10">
        <v>45921</v>
      </c>
      <c r="E17" s="10"/>
      <c r="F17" s="10"/>
      <c r="G17" s="1">
        <f t="shared" si="0">D17-C17-(F17-E17)</f>
        <v>-30</v>
      </c>
      <c r="H17" s="9">
        <f t="shared" si="1">B17*G17</f>
        <v>-2074.8</v>
      </c>
    </row>
    <row r="18" spans="1:8">
      <c r="A18" s="16" t="s">
        <v>130</v>
      </c>
      <c r="B18" s="9">
        <v>1590</v>
      </c>
      <c r="C18" s="10">
        <v>45951</v>
      </c>
      <c r="D18" s="10">
        <v>45921</v>
      </c>
      <c r="E18" s="10"/>
      <c r="F18" s="10"/>
      <c r="G18" s="1">
        <f t="shared" si="0">D18-C18-(F18-E18)</f>
        <v>-30</v>
      </c>
      <c r="H18" s="9">
        <f t="shared" si="1">B18*G18</f>
        <v>-47700</v>
      </c>
    </row>
    <row r="19" spans="1:8">
      <c r="A19" s="16" t="s">
        <v>131</v>
      </c>
      <c r="B19" s="9">
        <v>12236.31</v>
      </c>
      <c r="C19" s="10">
        <v>45931</v>
      </c>
      <c r="D19" s="10">
        <v>45926</v>
      </c>
      <c r="E19" s="10"/>
      <c r="F19" s="10"/>
      <c r="G19" s="1">
        <f t="shared" si="0">D19-C19-(F19-E19)</f>
        <v>-5</v>
      </c>
      <c r="H19" s="9">
        <f t="shared" si="1">B19*G19</f>
        <v>-61181.55</v>
      </c>
    </row>
    <row r="20" spans="1:8">
      <c r="A20" s="16"/>
      <c r="B20" s="9"/>
      <c r="C20" s="10"/>
      <c r="D20" s="10"/>
      <c r="E20" s="10"/>
      <c r="F20" s="10"/>
      <c r="G20" s="1">
        <f t="shared" si="0">D20-C20-(F20-E20)</f>
        <v>0</v>
      </c>
      <c r="H20" s="9">
        <f t="shared" si="1">B20*G20</f>
        <v>0</v>
      </c>
    </row>
    <row r="21" spans="1:8">
      <c r="A21" s="16"/>
      <c r="B21" s="9"/>
      <c r="C21" s="10"/>
      <c r="D21" s="10"/>
      <c r="E21" s="10"/>
      <c r="F21" s="10"/>
      <c r="G21" s="1">
        <f t="shared" si="0">D21-C21-(F21-E21)</f>
        <v>0</v>
      </c>
      <c r="H21" s="9">
        <f t="shared" si="1">B21*G21</f>
        <v>0</v>
      </c>
    </row>
    <row r="22" spans="1:8">
      <c r="A22" s="16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42738.299999999996</v>
      </c>
      <c r="C1" s="49">
        <f>COUNTA(A4:A203)</f>
        <v>37</v>
      </c>
      <c r="G1" s="13">
        <f>IF(B1&lt;&gt;0,H1/B1,0)</f>
        <v>-21.98765416499954</v>
      </c>
      <c r="H1" s="12">
        <f>SUM(H4:H195)</f>
        <v>-939714.9600000002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132</v>
      </c>
      <c r="B4" s="9">
        <v>622.2</v>
      </c>
      <c r="C4" s="10">
        <v>45936</v>
      </c>
      <c r="D4" s="10">
        <v>45940</v>
      </c>
      <c r="E4" s="10"/>
      <c r="F4" s="10"/>
      <c r="G4" s="1">
        <f>D4-C4-(F4-E4)</f>
        <v>4</v>
      </c>
      <c r="H4" s="9">
        <f>B4*G4</f>
        <v>2488.8</v>
      </c>
    </row>
    <row r="5" spans="1:8">
      <c r="A5" s="16" t="s">
        <v>133</v>
      </c>
      <c r="B5" s="9">
        <v>116.82</v>
      </c>
      <c r="C5" s="10">
        <v>45959</v>
      </c>
      <c r="D5" s="10">
        <v>45940</v>
      </c>
      <c r="E5" s="10"/>
      <c r="F5" s="10"/>
      <c r="G5" s="1">
        <f t="shared" si="0" ref="G5:G68">D5-C5-(F5-E5)</f>
        <v>-19</v>
      </c>
      <c r="H5" s="9">
        <f t="shared" si="1" ref="H5:H68">B5*G5</f>
        <v>-2219.58</v>
      </c>
    </row>
    <row r="6" spans="1:8">
      <c r="A6" s="16" t="s">
        <v>134</v>
      </c>
      <c r="B6" s="9">
        <v>850</v>
      </c>
      <c r="C6" s="10">
        <v>45961</v>
      </c>
      <c r="D6" s="10">
        <v>45940</v>
      </c>
      <c r="E6" s="10"/>
      <c r="F6" s="10"/>
      <c r="G6" s="1">
        <f t="shared" si="0">D6-C6-(F6-E6)</f>
        <v>-21</v>
      </c>
      <c r="H6" s="9">
        <f t="shared" si="1">B6*G6</f>
        <v>-17850</v>
      </c>
    </row>
    <row r="7" spans="1:8">
      <c r="A7" s="16" t="s">
        <v>135</v>
      </c>
      <c r="B7" s="9">
        <v>3638.67</v>
      </c>
      <c r="C7" s="10">
        <v>45970</v>
      </c>
      <c r="D7" s="10">
        <v>45940</v>
      </c>
      <c r="E7" s="10"/>
      <c r="F7" s="10"/>
      <c r="G7" s="1">
        <f t="shared" si="0">D7-C7-(F7-E7)</f>
        <v>-30</v>
      </c>
      <c r="H7" s="9">
        <f t="shared" si="1">B7*G7</f>
        <v>-109160.1</v>
      </c>
    </row>
    <row r="8" spans="1:8">
      <c r="A8" s="16" t="s">
        <v>136</v>
      </c>
      <c r="B8" s="9">
        <v>2027.62</v>
      </c>
      <c r="C8" s="10">
        <v>45959</v>
      </c>
      <c r="D8" s="10">
        <v>45940</v>
      </c>
      <c r="E8" s="10"/>
      <c r="F8" s="10"/>
      <c r="G8" s="1">
        <f t="shared" si="0">D8-C8-(F8-E8)</f>
        <v>-19</v>
      </c>
      <c r="H8" s="9">
        <f t="shared" si="1">B8*G8</f>
        <v>-38524.78</v>
      </c>
    </row>
    <row r="9" spans="1:8">
      <c r="A9" s="16" t="s">
        <v>137</v>
      </c>
      <c r="B9" s="9">
        <v>240</v>
      </c>
      <c r="C9" s="10">
        <v>45975</v>
      </c>
      <c r="D9" s="10">
        <v>45947</v>
      </c>
      <c r="E9" s="10"/>
      <c r="F9" s="10"/>
      <c r="G9" s="1">
        <f t="shared" si="0">D9-C9-(F9-E9)</f>
        <v>-28</v>
      </c>
      <c r="H9" s="9">
        <f t="shared" si="1">B9*G9</f>
        <v>-6720</v>
      </c>
    </row>
    <row r="10" spans="1:8">
      <c r="A10" s="16" t="s">
        <v>138</v>
      </c>
      <c r="B10" s="9">
        <v>3159</v>
      </c>
      <c r="C10" s="10">
        <v>45959</v>
      </c>
      <c r="D10" s="10">
        <v>45947</v>
      </c>
      <c r="E10" s="10"/>
      <c r="F10" s="10"/>
      <c r="G10" s="1">
        <f t="shared" si="0">D10-C10-(F10-E10)</f>
        <v>-12</v>
      </c>
      <c r="H10" s="9">
        <f t="shared" si="1">B10*G10</f>
        <v>-37908</v>
      </c>
    </row>
    <row r="11" spans="1:8">
      <c r="A11" s="16" t="s">
        <v>139</v>
      </c>
      <c r="B11" s="9">
        <v>360</v>
      </c>
      <c r="C11" s="10">
        <v>45975</v>
      </c>
      <c r="D11" s="10">
        <v>45947</v>
      </c>
      <c r="E11" s="10"/>
      <c r="F11" s="10"/>
      <c r="G11" s="1">
        <f t="shared" si="0">D11-C11-(F11-E11)</f>
        <v>-28</v>
      </c>
      <c r="H11" s="9">
        <f t="shared" si="1">B11*G11</f>
        <v>-10080</v>
      </c>
    </row>
    <row r="12" spans="1:8">
      <c r="A12" s="16" t="s">
        <v>140</v>
      </c>
      <c r="B12" s="9">
        <v>343.47</v>
      </c>
      <c r="C12" s="10">
        <v>46001</v>
      </c>
      <c r="D12" s="10">
        <v>45947</v>
      </c>
      <c r="E12" s="10"/>
      <c r="F12" s="10"/>
      <c r="G12" s="1">
        <f t="shared" si="0">D12-C12-(F12-E12)</f>
        <v>-54</v>
      </c>
      <c r="H12" s="9">
        <f t="shared" si="1">B12*G12</f>
        <v>-18547.38</v>
      </c>
    </row>
    <row r="13" spans="1:8">
      <c r="A13" s="16" t="s">
        <v>141</v>
      </c>
      <c r="B13" s="9">
        <v>252</v>
      </c>
      <c r="C13" s="10">
        <v>45995</v>
      </c>
      <c r="D13" s="10">
        <v>45967</v>
      </c>
      <c r="E13" s="10"/>
      <c r="F13" s="10"/>
      <c r="G13" s="1">
        <f t="shared" si="0">D13-C13-(F13-E13)</f>
        <v>-28</v>
      </c>
      <c r="H13" s="9">
        <f t="shared" si="1">B13*G13</f>
        <v>-7056</v>
      </c>
    </row>
    <row r="14" spans="1:8">
      <c r="A14" s="16" t="s">
        <v>142</v>
      </c>
      <c r="B14" s="9">
        <v>400</v>
      </c>
      <c r="C14" s="10">
        <v>45995</v>
      </c>
      <c r="D14" s="10">
        <v>45967</v>
      </c>
      <c r="E14" s="10"/>
      <c r="F14" s="10"/>
      <c r="G14" s="1">
        <f t="shared" si="0">D14-C14-(F14-E14)</f>
        <v>-28</v>
      </c>
      <c r="H14" s="9">
        <f t="shared" si="1">B14*G14</f>
        <v>-11200</v>
      </c>
    </row>
    <row r="15" spans="1:8">
      <c r="A15" s="16" t="s">
        <v>143</v>
      </c>
      <c r="B15" s="9">
        <v>460</v>
      </c>
      <c r="C15" s="10">
        <v>46031</v>
      </c>
      <c r="D15" s="10">
        <v>45975</v>
      </c>
      <c r="E15" s="10"/>
      <c r="F15" s="10"/>
      <c r="G15" s="1">
        <f t="shared" si="0">D15-C15-(F15-E15)</f>
        <v>-56</v>
      </c>
      <c r="H15" s="9">
        <f t="shared" si="1">B15*G15</f>
        <v>-25760</v>
      </c>
    </row>
    <row r="16" spans="1:8">
      <c r="A16" s="16" t="s">
        <v>144</v>
      </c>
      <c r="B16" s="9">
        <v>137.97</v>
      </c>
      <c r="C16" s="10">
        <v>46001</v>
      </c>
      <c r="D16" s="10">
        <v>45980</v>
      </c>
      <c r="E16" s="10"/>
      <c r="F16" s="10"/>
      <c r="G16" s="1">
        <f t="shared" si="0">D16-C16-(F16-E16)</f>
        <v>-21</v>
      </c>
      <c r="H16" s="9">
        <f t="shared" si="1">B16*G16</f>
        <v>-2897.37</v>
      </c>
    </row>
    <row r="17" spans="1:8">
      <c r="A17" s="16" t="s">
        <v>145</v>
      </c>
      <c r="B17" s="9">
        <v>4190</v>
      </c>
      <c r="C17" s="10">
        <v>45948</v>
      </c>
      <c r="D17" s="10">
        <v>45980</v>
      </c>
      <c r="E17" s="10"/>
      <c r="F17" s="10"/>
      <c r="G17" s="1">
        <f t="shared" si="0">D17-C17-(F17-E17)</f>
        <v>32</v>
      </c>
      <c r="H17" s="9">
        <f t="shared" si="1">B17*G17</f>
        <v>134080</v>
      </c>
    </row>
    <row r="18" spans="1:8">
      <c r="A18" s="16" t="s">
        <v>146</v>
      </c>
      <c r="B18" s="9">
        <v>2745</v>
      </c>
      <c r="C18" s="10">
        <v>46001</v>
      </c>
      <c r="D18" s="10">
        <v>45980</v>
      </c>
      <c r="E18" s="10"/>
      <c r="F18" s="10"/>
      <c r="G18" s="1">
        <f t="shared" si="0">D18-C18-(F18-E18)</f>
        <v>-21</v>
      </c>
      <c r="H18" s="9">
        <f t="shared" si="1">B18*G18</f>
        <v>-57645</v>
      </c>
    </row>
    <row r="19" spans="1:8">
      <c r="A19" s="16" t="s">
        <v>147</v>
      </c>
      <c r="B19" s="9">
        <v>374.4</v>
      </c>
      <c r="C19" s="10">
        <v>46001</v>
      </c>
      <c r="D19" s="10">
        <v>45980</v>
      </c>
      <c r="E19" s="10"/>
      <c r="F19" s="10"/>
      <c r="G19" s="1">
        <f t="shared" si="0">D19-C19-(F19-E19)</f>
        <v>-21</v>
      </c>
      <c r="H19" s="9">
        <f t="shared" si="1">B19*G19</f>
        <v>-7862.4</v>
      </c>
    </row>
    <row r="20" spans="1:8">
      <c r="A20" s="16" t="s">
        <v>148</v>
      </c>
      <c r="B20" s="9">
        <v>80</v>
      </c>
      <c r="C20" s="10">
        <v>46008</v>
      </c>
      <c r="D20" s="10">
        <v>45980</v>
      </c>
      <c r="E20" s="10"/>
      <c r="F20" s="10"/>
      <c r="G20" s="1">
        <f t="shared" si="0">D20-C20-(F20-E20)</f>
        <v>-28</v>
      </c>
      <c r="H20" s="9">
        <f t="shared" si="1">B20*G20</f>
        <v>-2240</v>
      </c>
    </row>
    <row r="21" spans="1:8">
      <c r="A21" s="16" t="s">
        <v>149</v>
      </c>
      <c r="B21" s="9">
        <v>220</v>
      </c>
      <c r="C21" s="10">
        <v>46035</v>
      </c>
      <c r="D21" s="10">
        <v>45980</v>
      </c>
      <c r="E21" s="10"/>
      <c r="F21" s="10"/>
      <c r="G21" s="1">
        <f t="shared" si="0">D21-C21-(F21-E21)</f>
        <v>-55</v>
      </c>
      <c r="H21" s="9">
        <f t="shared" si="1">B21*G21</f>
        <v>-12100</v>
      </c>
    </row>
    <row r="22" spans="1:8">
      <c r="A22" s="16" t="s">
        <v>150</v>
      </c>
      <c r="B22" s="9">
        <v>1588.53</v>
      </c>
      <c r="C22" s="10">
        <v>46033</v>
      </c>
      <c r="D22" s="10">
        <v>45980</v>
      </c>
      <c r="E22" s="10"/>
      <c r="F22" s="10"/>
      <c r="G22" s="1">
        <f t="shared" si="0">D22-C22-(F22-E22)</f>
        <v>-53</v>
      </c>
      <c r="H22" s="9">
        <f t="shared" si="1">B22*G22</f>
        <v>-84192.09</v>
      </c>
    </row>
    <row r="23" spans="1:8">
      <c r="A23" s="16" t="s">
        <v>151</v>
      </c>
      <c r="B23" s="9">
        <v>69.16</v>
      </c>
      <c r="C23" s="10">
        <v>46010</v>
      </c>
      <c r="D23" s="10">
        <v>45980</v>
      </c>
      <c r="E23" s="10"/>
      <c r="F23" s="10"/>
      <c r="G23" s="1">
        <f t="shared" si="0">D23-C23-(F23-E23)</f>
        <v>-30</v>
      </c>
      <c r="H23" s="9">
        <f t="shared" si="1">B23*G23</f>
        <v>-2074.8</v>
      </c>
    </row>
    <row r="24" spans="1:8">
      <c r="A24" s="16" t="s">
        <v>152</v>
      </c>
      <c r="B24" s="9">
        <v>6824</v>
      </c>
      <c r="C24" s="10">
        <v>46016</v>
      </c>
      <c r="D24" s="10">
        <v>45989</v>
      </c>
      <c r="E24" s="10"/>
      <c r="F24" s="10"/>
      <c r="G24" s="1">
        <f t="shared" si="0">D24-C24-(F24-E24)</f>
        <v>-27</v>
      </c>
      <c r="H24" s="9">
        <f t="shared" si="1">B24*G24</f>
        <v>-184248</v>
      </c>
    </row>
    <row r="25" spans="1:8">
      <c r="A25" s="16" t="s">
        <v>153</v>
      </c>
      <c r="B25" s="9">
        <v>416</v>
      </c>
      <c r="C25" s="10">
        <v>46016</v>
      </c>
      <c r="D25" s="10">
        <v>45989</v>
      </c>
      <c r="E25" s="10"/>
      <c r="F25" s="10"/>
      <c r="G25" s="1">
        <f t="shared" si="0">D25-C25-(F25-E25)</f>
        <v>-27</v>
      </c>
      <c r="H25" s="9">
        <f t="shared" si="1">B25*G25</f>
        <v>-11232</v>
      </c>
    </row>
    <row r="26" spans="1:8">
      <c r="A26" s="16" t="s">
        <v>154</v>
      </c>
      <c r="B26" s="9">
        <v>106.56</v>
      </c>
      <c r="C26" s="10">
        <v>46015</v>
      </c>
      <c r="D26" s="10">
        <v>45992</v>
      </c>
      <c r="E26" s="10"/>
      <c r="F26" s="10"/>
      <c r="G26" s="1">
        <f t="shared" si="0">D26-C26-(F26-E26)</f>
        <v>-23</v>
      </c>
      <c r="H26" s="9">
        <f t="shared" si="1">B26*G26</f>
        <v>-2450.88</v>
      </c>
    </row>
    <row r="27" spans="1:8">
      <c r="A27" s="16" t="s">
        <v>155</v>
      </c>
      <c r="B27" s="9">
        <v>200</v>
      </c>
      <c r="C27" s="10">
        <v>46022</v>
      </c>
      <c r="D27" s="10">
        <v>45992</v>
      </c>
      <c r="E27" s="10"/>
      <c r="F27" s="10"/>
      <c r="G27" s="1">
        <f t="shared" si="0">D27-C27-(F27-E27)</f>
        <v>-30</v>
      </c>
      <c r="H27" s="9">
        <f t="shared" si="1">B27*G27</f>
        <v>-6000</v>
      </c>
    </row>
    <row r="28" spans="1:8">
      <c r="A28" s="16" t="s">
        <v>156</v>
      </c>
      <c r="B28" s="9">
        <v>610</v>
      </c>
      <c r="C28" s="10">
        <v>46022</v>
      </c>
      <c r="D28" s="10">
        <v>45992</v>
      </c>
      <c r="E28" s="10"/>
      <c r="F28" s="10"/>
      <c r="G28" s="1">
        <f t="shared" si="0">D28-C28-(F28-E28)</f>
        <v>-30</v>
      </c>
      <c r="H28" s="9">
        <f t="shared" si="1">B28*G28</f>
        <v>-18300</v>
      </c>
    </row>
    <row r="29" spans="1:8">
      <c r="A29" s="16" t="s">
        <v>157</v>
      </c>
      <c r="B29" s="9">
        <v>969.7</v>
      </c>
      <c r="C29" s="10">
        <v>46016</v>
      </c>
      <c r="D29" s="10">
        <v>45992</v>
      </c>
      <c r="E29" s="10"/>
      <c r="F29" s="10"/>
      <c r="G29" s="1">
        <f t="shared" si="0">D29-C29-(F29-E29)</f>
        <v>-24</v>
      </c>
      <c r="H29" s="9">
        <f t="shared" si="1">B29*G29</f>
        <v>-23272.8</v>
      </c>
    </row>
    <row r="30" spans="1:8">
      <c r="A30" s="16" t="s">
        <v>158</v>
      </c>
      <c r="B30" s="9">
        <v>711</v>
      </c>
      <c r="C30" s="10">
        <v>46042</v>
      </c>
      <c r="D30" s="10">
        <v>45992</v>
      </c>
      <c r="E30" s="10"/>
      <c r="F30" s="10"/>
      <c r="G30" s="1">
        <f t="shared" si="0">D30-C30-(F30-E30)</f>
        <v>-50</v>
      </c>
      <c r="H30" s="9">
        <f t="shared" si="1">B30*G30</f>
        <v>-35550</v>
      </c>
    </row>
    <row r="31" spans="1:8">
      <c r="A31" s="16" t="s">
        <v>159</v>
      </c>
      <c r="B31" s="9">
        <v>540</v>
      </c>
      <c r="C31" s="10">
        <v>46019</v>
      </c>
      <c r="D31" s="10">
        <v>45992</v>
      </c>
      <c r="E31" s="10"/>
      <c r="F31" s="10"/>
      <c r="G31" s="1">
        <f t="shared" si="0">D31-C31-(F31-E31)</f>
        <v>-27</v>
      </c>
      <c r="H31" s="9">
        <f t="shared" si="1">B31*G31</f>
        <v>-14580</v>
      </c>
    </row>
    <row r="32" spans="1:8">
      <c r="A32" s="16" t="s">
        <v>160</v>
      </c>
      <c r="B32" s="9">
        <v>1330.91</v>
      </c>
      <c r="C32" s="10">
        <v>46024</v>
      </c>
      <c r="D32" s="10">
        <v>45994</v>
      </c>
      <c r="E32" s="10"/>
      <c r="F32" s="10"/>
      <c r="G32" s="1">
        <f t="shared" si="0">D32-C32-(F32-E32)</f>
        <v>-30</v>
      </c>
      <c r="H32" s="9">
        <f t="shared" si="1">B32*G32</f>
        <v>-39927.3</v>
      </c>
    </row>
    <row r="33" spans="1:8">
      <c r="A33" s="16" t="s">
        <v>161</v>
      </c>
      <c r="B33" s="9">
        <v>578.03</v>
      </c>
      <c r="C33" s="10">
        <v>46041</v>
      </c>
      <c r="D33" s="10">
        <v>46003</v>
      </c>
      <c r="E33" s="10"/>
      <c r="F33" s="10"/>
      <c r="G33" s="1">
        <f t="shared" si="0">D33-C33-(F33-E33)</f>
        <v>-38</v>
      </c>
      <c r="H33" s="9">
        <f t="shared" si="1">B33*G33</f>
        <v>-21965.14</v>
      </c>
    </row>
    <row r="34" spans="1:8">
      <c r="A34" s="16" t="s">
        <v>162</v>
      </c>
      <c r="B34" s="9">
        <v>37.38</v>
      </c>
      <c r="C34" s="10">
        <v>46026</v>
      </c>
      <c r="D34" s="10">
        <v>46003</v>
      </c>
      <c r="E34" s="10"/>
      <c r="F34" s="10"/>
      <c r="G34" s="1">
        <f t="shared" si="0">D34-C34-(F34-E34)</f>
        <v>-23</v>
      </c>
      <c r="H34" s="9">
        <f t="shared" si="1">B34*G34</f>
        <v>-859.74</v>
      </c>
    </row>
    <row r="35" spans="1:8">
      <c r="A35" s="16" t="s">
        <v>163</v>
      </c>
      <c r="B35" s="9">
        <v>1552.95</v>
      </c>
      <c r="C35" s="10">
        <v>46033</v>
      </c>
      <c r="D35" s="10">
        <v>46003</v>
      </c>
      <c r="E35" s="10"/>
      <c r="F35" s="10"/>
      <c r="G35" s="1">
        <f t="shared" si="0">D35-C35-(F35-E35)</f>
        <v>-30</v>
      </c>
      <c r="H35" s="9">
        <f t="shared" si="1">B35*G35</f>
        <v>-46588.5</v>
      </c>
    </row>
    <row r="36" spans="1:8">
      <c r="A36" s="16" t="s">
        <v>164</v>
      </c>
      <c r="B36" s="9">
        <v>1996.4</v>
      </c>
      <c r="C36" s="10">
        <v>46033</v>
      </c>
      <c r="D36" s="10">
        <v>46003</v>
      </c>
      <c r="E36" s="10"/>
      <c r="F36" s="10"/>
      <c r="G36" s="1">
        <f t="shared" si="0">D36-C36-(F36-E36)</f>
        <v>-30</v>
      </c>
      <c r="H36" s="9">
        <f t="shared" si="1">B36*G36</f>
        <v>-59892</v>
      </c>
    </row>
    <row r="37" spans="1:8">
      <c r="A37" s="16" t="s">
        <v>165</v>
      </c>
      <c r="B37" s="9">
        <v>300.53</v>
      </c>
      <c r="C37" s="10">
        <v>46033</v>
      </c>
      <c r="D37" s="10">
        <v>46003</v>
      </c>
      <c r="E37" s="10"/>
      <c r="F37" s="10"/>
      <c r="G37" s="1">
        <f t="shared" si="0">D37-C37-(F37-E37)</f>
        <v>-30</v>
      </c>
      <c r="H37" s="9">
        <f t="shared" si="1">B37*G37</f>
        <v>-9015.9</v>
      </c>
    </row>
    <row r="38" spans="1:8">
      <c r="A38" s="16" t="s">
        <v>166</v>
      </c>
      <c r="B38" s="9">
        <v>1602</v>
      </c>
      <c r="C38" s="10">
        <v>46041</v>
      </c>
      <c r="D38" s="10">
        <v>46003</v>
      </c>
      <c r="E38" s="10"/>
      <c r="F38" s="10"/>
      <c r="G38" s="1">
        <f t="shared" si="0">D38-C38-(F38-E38)</f>
        <v>-38</v>
      </c>
      <c r="H38" s="9">
        <f t="shared" si="1">B38*G38</f>
        <v>-60876</v>
      </c>
    </row>
    <row r="39" spans="1:8">
      <c r="A39" s="16" t="s">
        <v>167</v>
      </c>
      <c r="B39" s="9">
        <v>1800</v>
      </c>
      <c r="C39" s="10">
        <v>46033</v>
      </c>
      <c r="D39" s="10">
        <v>46003</v>
      </c>
      <c r="E39" s="10"/>
      <c r="F39" s="10"/>
      <c r="G39" s="1">
        <f t="shared" si="0">D39-C39-(F39-E39)</f>
        <v>-30</v>
      </c>
      <c r="H39" s="9">
        <f t="shared" si="1">B39*G39</f>
        <v>-54000</v>
      </c>
    </row>
    <row r="40" spans="1:8">
      <c r="A40" s="16" t="s">
        <v>168</v>
      </c>
      <c r="B40" s="9">
        <v>1288</v>
      </c>
      <c r="C40" s="10">
        <v>46032</v>
      </c>
      <c r="D40" s="10">
        <v>46006</v>
      </c>
      <c r="E40" s="10"/>
      <c r="F40" s="10"/>
      <c r="G40" s="1">
        <f t="shared" si="0">D40-C40-(F40-E40)</f>
        <v>-26</v>
      </c>
      <c r="H40" s="9">
        <f t="shared" si="1">B40*G40</f>
        <v>-33488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ScaleCrop>false</ScaleCrop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2006-09-16T00:00:00Z</dcterms:created>
  <dcterms:modified xsi:type="dcterms:W3CDTF">2021-04-19T10:27:49Z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