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<sst xmlns="http://schemas.openxmlformats.org/spreadsheetml/2006/main" uniqueCount="70">
  <si>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</si>
  <si>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</si>
  <si>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</si>
  <si>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</si>
  <si>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</si>
  <si>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</si>
  <si>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</si>
  <si>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</si>
  <si>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</si>
  <si>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</si>
  <si>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</si>
  <si>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</si>
  <si>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</si>
  <si>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</si>
  <si>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</si>
  <si>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</si>
  <si>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</si>
  <si>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</si>
  <si>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</si>
  <si>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</si>
  <si>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VIA LUSITANIA</t>
  </si>
  <si>
    <t>00183 ROMA (RM) - VIA LUSITANIA, 16 - C.F. 97712550587 C.M. RMIC8GD00D</t>
  </si>
  <si>
    <t>2026</t>
  </si>
  <si>
    <t>1025296443 del 24/12/2025</t>
  </si>
  <si>
    <t>84 del 22/12/2025</t>
  </si>
  <si>
    <t>126/PA25 del 29/12/2025</t>
  </si>
  <si>
    <t>2532/2025/20 del 16/12/2025</t>
  </si>
  <si>
    <t>8W00023228 del 13/01/2026</t>
  </si>
  <si>
    <t>49/00 del 12/01/2026</t>
  </si>
  <si>
    <t>FATTPA 3_25 del 18/12/2025</t>
  </si>
  <si>
    <t>2040/250034579 del 31/12/2025</t>
  </si>
  <si>
    <t>PAE0000323 del 14/01/2026</t>
  </si>
  <si>
    <t>0000001/PA del 14/01/2026</t>
  </si>
  <si>
    <t>53/2026 del 02/02/2026</t>
  </si>
  <si>
    <t>66/26 del 28/01/2026</t>
  </si>
  <si>
    <t>2040/260001212 del 23/01/2026</t>
  </si>
  <si>
    <t>0000000431/PA del 05/02/2026</t>
  </si>
  <si>
    <t>197/00 del 05/02/2026</t>
  </si>
  <si>
    <t>54 del 04/02/2026</t>
  </si>
  <si>
    <t>FATTPA 6_26 del 13/01/2026</t>
  </si>
  <si>
    <t>252/00 del 12/02/2026</t>
  </si>
  <si>
    <t>311/00 del 16/02/2026</t>
  </si>
  <si>
    <t>317/00 del 16/02/2026</t>
  </si>
  <si>
    <t>303/00 del 13/02/2026</t>
  </si>
  <si>
    <t>V3-31670 del 13/02/2026</t>
  </si>
  <si>
    <t>FPA 16/26 del 11/02/2026</t>
  </si>
  <si>
    <t>34/1 del 18/02/2026</t>
  </si>
  <si>
    <t>FPA 9/26 del 17/02/2026</t>
  </si>
  <si>
    <t>203/26 del 26/02/2026</t>
  </si>
  <si>
    <t>191 del 11/02/2026</t>
  </si>
  <si>
    <t>42 del 26/02/2026</t>
  </si>
  <si>
    <t>145PA del 25/02/2026</t>
  </si>
  <si>
    <t>8005610099 del 27/02/2026</t>
  </si>
  <si>
    <t>FPA 1/26 del 26/02/2026</t>
  </si>
  <si>
    <t>276 del 02/03/2026</t>
  </si>
  <si>
    <t>V3-32875 del 27/02/2026</t>
  </si>
  <si>
    <t>4/ME del 05/03/2026</t>
  </si>
  <si>
    <t>4438/FVISE del 24/02/2026</t>
  </si>
  <si>
    <t>FATTPA 37_26 del 13/03/2026</t>
  </si>
  <si>
    <t>504/EL del 19/02/2026</t>
  </si>
  <si>
    <t>306 del 10/03/2026</t>
  </si>
  <si>
    <t>450/00 del 11/03/2026</t>
  </si>
  <si>
    <t>8W00125186 del 11/03/2026</t>
  </si>
  <si>
    <t>549/A/2026 del 10/03/2026</t>
  </si>
  <si>
    <t>669/A/2026 del 19/03/2026</t>
  </si>
  <si>
    <t>667/A/2026 del 19/03/2026</t>
  </si>
  <si>
    <t>56 del 16/03/2026</t>
  </si>
  <si>
    <t>474/2026 del 17/03/2026</t>
  </si>
  <si>
    <t>PAE0008125 del 14/03/2026</t>
  </si>
  <si>
    <t>557/00 del 21/03/2026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</si>
</sst>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47</v>
      </c>
      <c r="B9" s="32"/>
      <c r="C9" s="31">
        <f>SUM(C13:C16)</f>
        <v>54806.57</v>
      </c>
      <c r="D9" s="32"/>
      <c r="E9" s="37">
        <f>('Trimestre 1'!H1+'Trimestre 2'!H1+'Trimestre 3'!H1+'Trimestre 4'!H1)/C9</f>
        <v>-23.689051878269343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47</v>
      </c>
      <c r="C13" s="26">
        <f>'Trimestre 1'!B1</f>
        <v>54806.57</v>
      </c>
      <c r="D13" s="26">
        <f>'Trimestre 1'!G1</f>
        <v>-23.689051878269339</v>
      </c>
      <c r="E13" s="26">
        <v>80</v>
      </c>
      <c r="F13" s="30">
        <v>1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0</v>
      </c>
      <c r="C14" s="26">
        <f>'Trimestre 2'!B1</f>
        <v>0</v>
      </c>
      <c r="D14" s="26">
        <f>'Trimestre 2'!G1</f>
        <v>0</v>
      </c>
      <c r="E14" s="26">
        <v>80</v>
      </c>
      <c r="F14" s="30">
        <v>1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6" ht="21.75" customHeight="1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54806.57</v>
      </c>
      <c r="C1" s="49">
        <f>COUNTA(A4:A203)</f>
        <v>47</v>
      </c>
      <c r="G1" s="13">
        <f>IF(B1&lt;&gt;0,H1/B1,0)</f>
        <v>-23.689051878269339</v>
      </c>
      <c r="H1" s="12">
        <f>SUM(H4:H195)</f>
        <v>-1298315.6800000002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8.88</v>
      </c>
      <c r="C4" s="10">
        <v>46051</v>
      </c>
      <c r="D4" s="10">
        <v>46045</v>
      </c>
      <c r="E4" s="10"/>
      <c r="F4" s="10"/>
      <c r="G4" s="1">
        <f>D4-C4-(F4-E4)</f>
        <v>-6</v>
      </c>
      <c r="H4" s="9">
        <f>B4*G4</f>
        <v>-53.28</v>
      </c>
    </row>
    <row r="5" spans="1:8">
      <c r="A5" s="16" t="s">
        <v>24</v>
      </c>
      <c r="B5" s="9">
        <v>450</v>
      </c>
      <c r="C5" s="10">
        <v>46051</v>
      </c>
      <c r="D5" s="10">
        <v>46045</v>
      </c>
      <c r="E5" s="10"/>
      <c r="F5" s="10"/>
      <c r="G5" s="1">
        <f t="shared" si="0" ref="G5:G68">D5-C5-(F5-E5)</f>
        <v>-6</v>
      </c>
      <c r="H5" s="9">
        <f t="shared" si="1" ref="H5:H68">B5*G5</f>
        <v>-2700</v>
      </c>
    </row>
    <row r="6" spans="1:8">
      <c r="A6" s="16" t="s">
        <v>25</v>
      </c>
      <c r="B6" s="9">
        <v>2296</v>
      </c>
      <c r="C6" s="10">
        <v>46059</v>
      </c>
      <c r="D6" s="10">
        <v>46045</v>
      </c>
      <c r="E6" s="10"/>
      <c r="F6" s="10"/>
      <c r="G6" s="1">
        <f t="shared" si="0">D6-C6-(F6-E6)</f>
        <v>-14</v>
      </c>
      <c r="H6" s="9">
        <f t="shared" si="1">B6*G6</f>
        <v>-32144</v>
      </c>
    </row>
    <row r="7" spans="1:8">
      <c r="A7" s="16" t="s">
        <v>26</v>
      </c>
      <c r="B7" s="9">
        <v>1172.72</v>
      </c>
      <c r="C7" s="10">
        <v>46051</v>
      </c>
      <c r="D7" s="10">
        <v>46045</v>
      </c>
      <c r="E7" s="10"/>
      <c r="F7" s="10"/>
      <c r="G7" s="1">
        <f t="shared" si="0">D7-C7-(F7-E7)</f>
        <v>-6</v>
      </c>
      <c r="H7" s="9">
        <f t="shared" si="1">B7*G7</f>
        <v>-7036.32</v>
      </c>
    </row>
    <row r="8" spans="1:8">
      <c r="A8" s="16" t="s">
        <v>27</v>
      </c>
      <c r="B8" s="9">
        <v>85</v>
      </c>
      <c r="C8" s="10">
        <v>46073</v>
      </c>
      <c r="D8" s="10">
        <v>46048</v>
      </c>
      <c r="E8" s="10"/>
      <c r="F8" s="10"/>
      <c r="G8" s="1">
        <f t="shared" si="0">D8-C8-(F8-E8)</f>
        <v>-25</v>
      </c>
      <c r="H8" s="9">
        <f t="shared" si="1">B8*G8</f>
        <v>-2125</v>
      </c>
    </row>
    <row r="9" spans="1:8">
      <c r="A9" s="16" t="s">
        <v>28</v>
      </c>
      <c r="B9" s="9">
        <v>1116.27</v>
      </c>
      <c r="C9" s="10">
        <v>46067</v>
      </c>
      <c r="D9" s="10">
        <v>46048</v>
      </c>
      <c r="E9" s="10"/>
      <c r="F9" s="10"/>
      <c r="G9" s="1">
        <f t="shared" si="0">D9-C9-(F9-E9)</f>
        <v>-19</v>
      </c>
      <c r="H9" s="9">
        <f t="shared" si="1">B9*G9</f>
        <v>-21209.13</v>
      </c>
    </row>
    <row r="10" spans="1:8">
      <c r="A10" s="16" t="s">
        <v>29</v>
      </c>
      <c r="B10" s="9">
        <v>3740</v>
      </c>
      <c r="C10" s="10">
        <v>46068</v>
      </c>
      <c r="D10" s="10">
        <v>46048</v>
      </c>
      <c r="E10" s="10"/>
      <c r="F10" s="10"/>
      <c r="G10" s="1">
        <f t="shared" si="0">D10-C10-(F10-E10)</f>
        <v>-20</v>
      </c>
      <c r="H10" s="9">
        <f t="shared" si="1">B10*G10</f>
        <v>-74800</v>
      </c>
    </row>
    <row r="11" spans="1:8">
      <c r="A11" s="16" t="s">
        <v>30</v>
      </c>
      <c r="B11" s="9">
        <v>1148.6</v>
      </c>
      <c r="C11" s="10">
        <v>46068</v>
      </c>
      <c r="D11" s="10">
        <v>46048</v>
      </c>
      <c r="E11" s="10"/>
      <c r="F11" s="10"/>
      <c r="G11" s="1">
        <f t="shared" si="0">D11-C11-(F11-E11)</f>
        <v>-20</v>
      </c>
      <c r="H11" s="9">
        <f t="shared" si="1">B11*G11</f>
        <v>-22972</v>
      </c>
    </row>
    <row r="12" spans="1:8">
      <c r="A12" s="16" t="s">
        <v>31</v>
      </c>
      <c r="B12" s="9">
        <v>69.16</v>
      </c>
      <c r="C12" s="10">
        <v>46073</v>
      </c>
      <c r="D12" s="10">
        <v>46059</v>
      </c>
      <c r="E12" s="10"/>
      <c r="F12" s="10"/>
      <c r="G12" s="1">
        <f t="shared" si="0">D12-C12-(F12-E12)</f>
        <v>-14</v>
      </c>
      <c r="H12" s="9">
        <f t="shared" si="1">B12*G12</f>
        <v>-968.24</v>
      </c>
    </row>
    <row r="13" spans="1:8">
      <c r="A13" s="16" t="s">
        <v>32</v>
      </c>
      <c r="B13" s="9">
        <v>300</v>
      </c>
      <c r="C13" s="10">
        <v>46073</v>
      </c>
      <c r="D13" s="10">
        <v>46059</v>
      </c>
      <c r="E13" s="10"/>
      <c r="F13" s="10"/>
      <c r="G13" s="1">
        <f t="shared" si="0">D13-C13-(F13-E13)</f>
        <v>-14</v>
      </c>
      <c r="H13" s="9">
        <f t="shared" si="1">B13*G13</f>
        <v>-4200</v>
      </c>
    </row>
    <row r="14" spans="1:8">
      <c r="A14" s="16" t="s">
        <v>33</v>
      </c>
      <c r="B14" s="9">
        <v>1220</v>
      </c>
      <c r="C14" s="10">
        <v>46087</v>
      </c>
      <c r="D14" s="10">
        <v>46059</v>
      </c>
      <c r="E14" s="10"/>
      <c r="F14" s="10"/>
      <c r="G14" s="1">
        <f t="shared" si="0">D14-C14-(F14-E14)</f>
        <v>-28</v>
      </c>
      <c r="H14" s="9">
        <f t="shared" si="1">B14*G14</f>
        <v>-34160</v>
      </c>
    </row>
    <row r="15" spans="1:8">
      <c r="A15" s="16" t="s">
        <v>34</v>
      </c>
      <c r="B15" s="9">
        <v>524.15</v>
      </c>
      <c r="C15" s="10">
        <v>46089</v>
      </c>
      <c r="D15" s="10">
        <v>46066</v>
      </c>
      <c r="E15" s="10"/>
      <c r="F15" s="10"/>
      <c r="G15" s="1">
        <f t="shared" si="0">D15-C15-(F15-E15)</f>
        <v>-23</v>
      </c>
      <c r="H15" s="9">
        <f t="shared" si="1">B15*G15</f>
        <v>-12055.45</v>
      </c>
    </row>
    <row r="16" spans="1:8">
      <c r="A16" s="16" t="s">
        <v>35</v>
      </c>
      <c r="B16" s="9">
        <v>314</v>
      </c>
      <c r="C16" s="10">
        <v>46089</v>
      </c>
      <c r="D16" s="10">
        <v>46066</v>
      </c>
      <c r="E16" s="10"/>
      <c r="F16" s="10"/>
      <c r="G16" s="1">
        <f t="shared" si="0">D16-C16-(F16-E16)</f>
        <v>-23</v>
      </c>
      <c r="H16" s="9">
        <f t="shared" si="1">B16*G16</f>
        <v>-7222</v>
      </c>
    </row>
    <row r="17" spans="1:8">
      <c r="A17" s="16" t="s">
        <v>36</v>
      </c>
      <c r="B17" s="9">
        <v>1775</v>
      </c>
      <c r="C17" s="10">
        <v>46094</v>
      </c>
      <c r="D17" s="10">
        <v>46066</v>
      </c>
      <c r="E17" s="10"/>
      <c r="F17" s="10"/>
      <c r="G17" s="1">
        <f t="shared" si="0">D17-C17-(F17-E17)</f>
        <v>-28</v>
      </c>
      <c r="H17" s="9">
        <f t="shared" si="1">B17*G17</f>
        <v>-49700</v>
      </c>
    </row>
    <row r="18" spans="1:8">
      <c r="A18" s="16" t="s">
        <v>37</v>
      </c>
      <c r="B18" s="9">
        <v>2537.14</v>
      </c>
      <c r="C18" s="10">
        <v>46090</v>
      </c>
      <c r="D18" s="10">
        <v>46066</v>
      </c>
      <c r="E18" s="10"/>
      <c r="F18" s="10"/>
      <c r="G18" s="1">
        <f t="shared" si="0">D18-C18-(F18-E18)</f>
        <v>-24</v>
      </c>
      <c r="H18" s="9">
        <f t="shared" si="1">B18*G18</f>
        <v>-60891.36</v>
      </c>
    </row>
    <row r="19" spans="1:8">
      <c r="A19" s="16" t="s">
        <v>38</v>
      </c>
      <c r="B19" s="9">
        <v>168.18</v>
      </c>
      <c r="C19" s="10">
        <v>46094</v>
      </c>
      <c r="D19" s="10">
        <v>46066</v>
      </c>
      <c r="E19" s="10"/>
      <c r="F19" s="10"/>
      <c r="G19" s="1">
        <f t="shared" si="0">D19-C19-(F19-E19)</f>
        <v>-28</v>
      </c>
      <c r="H19" s="9">
        <f t="shared" si="1">B19*G19</f>
        <v>-4709.04</v>
      </c>
    </row>
    <row r="20" spans="1:8">
      <c r="A20" s="16" t="s">
        <v>39</v>
      </c>
      <c r="B20" s="9">
        <v>2000</v>
      </c>
      <c r="C20" s="10">
        <v>46073</v>
      </c>
      <c r="D20" s="10">
        <v>46066</v>
      </c>
      <c r="E20" s="10"/>
      <c r="F20" s="10"/>
      <c r="G20" s="1">
        <f t="shared" si="0">D20-C20-(F20-E20)</f>
        <v>-7</v>
      </c>
      <c r="H20" s="9">
        <f t="shared" si="1">B20*G20</f>
        <v>-14000</v>
      </c>
    </row>
    <row r="21" spans="1:8">
      <c r="A21" s="16" t="s">
        <v>40</v>
      </c>
      <c r="B21" s="9">
        <v>1137.73</v>
      </c>
      <c r="C21" s="10">
        <v>46097</v>
      </c>
      <c r="D21" s="10">
        <v>46076</v>
      </c>
      <c r="E21" s="10"/>
      <c r="F21" s="10"/>
      <c r="G21" s="1">
        <f t="shared" si="0">D21-C21-(F21-E21)</f>
        <v>-21</v>
      </c>
      <c r="H21" s="9">
        <f t="shared" si="1">B21*G21</f>
        <v>-23892.33</v>
      </c>
    </row>
    <row r="22" spans="1:8">
      <c r="A22" s="16" t="s">
        <v>41</v>
      </c>
      <c r="B22" s="9">
        <v>200</v>
      </c>
      <c r="C22" s="10">
        <v>46106</v>
      </c>
      <c r="D22" s="10">
        <v>46076</v>
      </c>
      <c r="E22" s="10"/>
      <c r="F22" s="10"/>
      <c r="G22" s="1">
        <f t="shared" si="0">D22-C22-(F22-E22)</f>
        <v>-30</v>
      </c>
      <c r="H22" s="9">
        <f t="shared" si="1">B22*G22</f>
        <v>-6000</v>
      </c>
    </row>
    <row r="23" spans="1:8">
      <c r="A23" s="16" t="s">
        <v>42</v>
      </c>
      <c r="B23" s="9">
        <v>100</v>
      </c>
      <c r="C23" s="10">
        <v>46106</v>
      </c>
      <c r="D23" s="10">
        <v>46076</v>
      </c>
      <c r="E23" s="10"/>
      <c r="F23" s="10"/>
      <c r="G23" s="1">
        <f t="shared" si="0">D23-C23-(F23-E23)</f>
        <v>-30</v>
      </c>
      <c r="H23" s="9">
        <f t="shared" si="1">B23*G23</f>
        <v>-3000</v>
      </c>
    </row>
    <row r="24" spans="1:8">
      <c r="A24" s="16" t="s">
        <v>43</v>
      </c>
      <c r="B24" s="9">
        <v>1300</v>
      </c>
      <c r="C24" s="10">
        <v>46106</v>
      </c>
      <c r="D24" s="10">
        <v>46076</v>
      </c>
      <c r="E24" s="10"/>
      <c r="F24" s="10"/>
      <c r="G24" s="1">
        <f t="shared" si="0">D24-C24-(F24-E24)</f>
        <v>-30</v>
      </c>
      <c r="H24" s="9">
        <f t="shared" si="1">B24*G24</f>
        <v>-39000</v>
      </c>
    </row>
    <row r="25" spans="1:8">
      <c r="A25" s="16" t="s">
        <v>44</v>
      </c>
      <c r="B25" s="9">
        <v>186.56</v>
      </c>
      <c r="C25" s="10">
        <v>46106</v>
      </c>
      <c r="D25" s="10">
        <v>46076</v>
      </c>
      <c r="E25" s="10"/>
      <c r="F25" s="10"/>
      <c r="G25" s="1">
        <f t="shared" si="0">D25-C25-(F25-E25)</f>
        <v>-30</v>
      </c>
      <c r="H25" s="9">
        <f t="shared" si="1">B25*G25</f>
        <v>-5596.8</v>
      </c>
    </row>
    <row r="26" spans="1:8">
      <c r="A26" s="16" t="s">
        <v>45</v>
      </c>
      <c r="B26" s="9">
        <v>2970</v>
      </c>
      <c r="C26" s="10">
        <v>46106</v>
      </c>
      <c r="D26" s="10">
        <v>46076</v>
      </c>
      <c r="E26" s="10"/>
      <c r="F26" s="10"/>
      <c r="G26" s="1">
        <f t="shared" si="0">D26-C26-(F26-E26)</f>
        <v>-30</v>
      </c>
      <c r="H26" s="9">
        <f t="shared" si="1">B26*G26</f>
        <v>-89100</v>
      </c>
    </row>
    <row r="27" spans="1:8">
      <c r="A27" s="16" t="s">
        <v>46</v>
      </c>
      <c r="B27" s="9">
        <v>3600</v>
      </c>
      <c r="C27" s="10">
        <v>46106</v>
      </c>
      <c r="D27" s="10">
        <v>46076</v>
      </c>
      <c r="E27" s="10"/>
      <c r="F27" s="10"/>
      <c r="G27" s="1">
        <f t="shared" si="0">D27-C27-(F27-E27)</f>
        <v>-30</v>
      </c>
      <c r="H27" s="9">
        <f t="shared" si="1">B27*G27</f>
        <v>-108000</v>
      </c>
    </row>
    <row r="28" spans="1:8">
      <c r="A28" s="16" t="s">
        <v>47</v>
      </c>
      <c r="B28" s="9">
        <v>2160</v>
      </c>
      <c r="C28" s="10">
        <v>46106</v>
      </c>
      <c r="D28" s="10">
        <v>46076</v>
      </c>
      <c r="E28" s="10"/>
      <c r="F28" s="10"/>
      <c r="G28" s="1">
        <f t="shared" si="0">D28-C28-(F28-E28)</f>
        <v>-30</v>
      </c>
      <c r="H28" s="9">
        <f t="shared" si="1">B28*G28</f>
        <v>-64800</v>
      </c>
    </row>
    <row r="29" spans="1:8">
      <c r="A29" s="16" t="s">
        <v>48</v>
      </c>
      <c r="B29" s="9">
        <v>1902</v>
      </c>
      <c r="C29" s="10">
        <v>46113</v>
      </c>
      <c r="D29" s="10">
        <v>46087</v>
      </c>
      <c r="E29" s="10"/>
      <c r="F29" s="10"/>
      <c r="G29" s="1">
        <f t="shared" si="0">D29-C29-(F29-E29)</f>
        <v>-26</v>
      </c>
      <c r="H29" s="9">
        <f t="shared" si="1">B29*G29</f>
        <v>-49452</v>
      </c>
    </row>
    <row r="30" spans="1:8">
      <c r="A30" s="16" t="s">
        <v>49</v>
      </c>
      <c r="B30" s="9">
        <v>414.55</v>
      </c>
      <c r="C30" s="10">
        <v>46108</v>
      </c>
      <c r="D30" s="10">
        <v>46087</v>
      </c>
      <c r="E30" s="10"/>
      <c r="F30" s="10"/>
      <c r="G30" s="1">
        <f t="shared" si="0">D30-C30-(F30-E30)</f>
        <v>-21</v>
      </c>
      <c r="H30" s="9">
        <f t="shared" si="1">B30*G30</f>
        <v>-8705.55</v>
      </c>
    </row>
    <row r="31" spans="1:8">
      <c r="A31" s="16" t="s">
        <v>50</v>
      </c>
      <c r="B31" s="9">
        <v>1953</v>
      </c>
      <c r="C31" s="10">
        <v>46113</v>
      </c>
      <c r="D31" s="10">
        <v>46087</v>
      </c>
      <c r="E31" s="10"/>
      <c r="F31" s="10"/>
      <c r="G31" s="1">
        <f t="shared" si="0">D31-C31-(F31-E31)</f>
        <v>-26</v>
      </c>
      <c r="H31" s="9">
        <f t="shared" si="1">B31*G31</f>
        <v>-50778</v>
      </c>
    </row>
    <row r="32" spans="1:8">
      <c r="A32" s="16" t="s">
        <v>51</v>
      </c>
      <c r="B32" s="9">
        <v>169.9</v>
      </c>
      <c r="C32" s="10">
        <v>46113</v>
      </c>
      <c r="D32" s="10">
        <v>46087</v>
      </c>
      <c r="E32" s="10"/>
      <c r="F32" s="10"/>
      <c r="G32" s="1">
        <f t="shared" si="0">D32-C32-(F32-E32)</f>
        <v>-26</v>
      </c>
      <c r="H32" s="9">
        <f t="shared" si="1">B32*G32</f>
        <v>-4417.4</v>
      </c>
    </row>
    <row r="33" spans="1:8">
      <c r="A33" s="16" t="s">
        <v>52</v>
      </c>
      <c r="B33" s="9">
        <v>134.82</v>
      </c>
      <c r="C33" s="10">
        <v>46113</v>
      </c>
      <c r="D33" s="10">
        <v>46087</v>
      </c>
      <c r="E33" s="10"/>
      <c r="F33" s="10"/>
      <c r="G33" s="1">
        <f t="shared" si="0">D33-C33-(F33-E33)</f>
        <v>-26</v>
      </c>
      <c r="H33" s="9">
        <f t="shared" si="1">B33*G33</f>
        <v>-3505.32</v>
      </c>
    </row>
    <row r="34" spans="1:8">
      <c r="A34" s="16" t="s">
        <v>53</v>
      </c>
      <c r="B34" s="9">
        <v>5780</v>
      </c>
      <c r="C34" s="10">
        <v>46115</v>
      </c>
      <c r="D34" s="10">
        <v>46087</v>
      </c>
      <c r="E34" s="10"/>
      <c r="F34" s="10"/>
      <c r="G34" s="1">
        <f t="shared" si="0">D34-C34-(F34-E34)</f>
        <v>-28</v>
      </c>
      <c r="H34" s="9">
        <f t="shared" si="1">B34*G34</f>
        <v>-161840</v>
      </c>
    </row>
    <row r="35" spans="1:8">
      <c r="A35" s="16" t="s">
        <v>54</v>
      </c>
      <c r="B35" s="9">
        <v>549.6</v>
      </c>
      <c r="C35" s="10">
        <v>46117</v>
      </c>
      <c r="D35" s="10">
        <v>46087</v>
      </c>
      <c r="E35" s="10"/>
      <c r="F35" s="10"/>
      <c r="G35" s="1">
        <f t="shared" si="0">D35-C35-(F35-E35)</f>
        <v>-30</v>
      </c>
      <c r="H35" s="9">
        <f t="shared" si="1">B35*G35</f>
        <v>-16488</v>
      </c>
    </row>
    <row r="36" spans="1:8">
      <c r="A36" s="16" t="s">
        <v>55</v>
      </c>
      <c r="B36" s="9">
        <v>68.93</v>
      </c>
      <c r="C36" s="10">
        <v>46117</v>
      </c>
      <c r="D36" s="10">
        <v>46087</v>
      </c>
      <c r="E36" s="10"/>
      <c r="F36" s="10"/>
      <c r="G36" s="1">
        <f t="shared" si="0">D36-C36-(F36-E36)</f>
        <v>-30</v>
      </c>
      <c r="H36" s="9">
        <f t="shared" si="1">B36*G36</f>
        <v>-2067.9</v>
      </c>
    </row>
    <row r="37" spans="1:8">
      <c r="A37" s="16" t="s">
        <v>56</v>
      </c>
      <c r="B37" s="9">
        <v>3000</v>
      </c>
      <c r="C37" s="10">
        <v>46117</v>
      </c>
      <c r="D37" s="10">
        <v>46094</v>
      </c>
      <c r="E37" s="10"/>
      <c r="F37" s="10"/>
      <c r="G37" s="1">
        <f t="shared" si="0">D37-C37-(F37-E37)</f>
        <v>-23</v>
      </c>
      <c r="H37" s="9">
        <f t="shared" si="1">B37*G37</f>
        <v>-69000</v>
      </c>
    </row>
    <row r="38" spans="1:8">
      <c r="A38" s="16" t="s">
        <v>57</v>
      </c>
      <c r="B38" s="9">
        <v>438.27</v>
      </c>
      <c r="C38" s="10">
        <v>46122</v>
      </c>
      <c r="D38" s="10">
        <v>46094</v>
      </c>
      <c r="E38" s="10"/>
      <c r="F38" s="10"/>
      <c r="G38" s="1">
        <f t="shared" si="0">D38-C38-(F38-E38)</f>
        <v>-28</v>
      </c>
      <c r="H38" s="9">
        <f t="shared" si="1">B38*G38</f>
        <v>-12271.56</v>
      </c>
    </row>
    <row r="39" spans="1:8">
      <c r="A39" s="16" t="s">
        <v>58</v>
      </c>
      <c r="B39" s="9">
        <v>4284</v>
      </c>
      <c r="C39" s="10">
        <v>46126</v>
      </c>
      <c r="D39" s="10">
        <v>46101</v>
      </c>
      <c r="E39" s="10"/>
      <c r="F39" s="10"/>
      <c r="G39" s="1">
        <f t="shared" si="0">D39-C39-(F39-E39)</f>
        <v>-25</v>
      </c>
      <c r="H39" s="9">
        <f t="shared" si="1">B39*G39</f>
        <v>-107100</v>
      </c>
    </row>
    <row r="40" spans="1:8">
      <c r="A40" s="16" t="s">
        <v>59</v>
      </c>
      <c r="B40" s="9">
        <v>1080</v>
      </c>
      <c r="C40" s="10">
        <v>46123</v>
      </c>
      <c r="D40" s="10">
        <v>46106</v>
      </c>
      <c r="E40" s="10"/>
      <c r="F40" s="10"/>
      <c r="G40" s="1">
        <f t="shared" si="0">D40-C40-(F40-E40)</f>
        <v>-17</v>
      </c>
      <c r="H40" s="9">
        <f t="shared" si="1">B40*G40</f>
        <v>-18360</v>
      </c>
    </row>
    <row r="41" spans="1:8">
      <c r="A41" s="16" t="s">
        <v>60</v>
      </c>
      <c r="B41" s="9">
        <v>143.45</v>
      </c>
      <c r="C41" s="10">
        <v>46124</v>
      </c>
      <c r="D41" s="10">
        <v>46106</v>
      </c>
      <c r="E41" s="10"/>
      <c r="F41" s="10"/>
      <c r="G41" s="1">
        <f t="shared" si="0">D41-C41-(F41-E41)</f>
        <v>-18</v>
      </c>
      <c r="H41" s="9">
        <f t="shared" si="1">B41*G41</f>
        <v>-2582.1</v>
      </c>
    </row>
    <row r="42" spans="1:8">
      <c r="A42" s="16" t="s">
        <v>61</v>
      </c>
      <c r="B42" s="9">
        <v>1223.6</v>
      </c>
      <c r="C42" s="10">
        <v>46125</v>
      </c>
      <c r="D42" s="10">
        <v>46106</v>
      </c>
      <c r="E42" s="10"/>
      <c r="F42" s="10"/>
      <c r="G42" s="1">
        <f t="shared" si="0">D42-C42-(F42-E42)</f>
        <v>-19</v>
      </c>
      <c r="H42" s="9">
        <f t="shared" si="1">B42*G42</f>
        <v>-23248.4</v>
      </c>
    </row>
    <row r="43" spans="1:8">
      <c r="A43" s="16" t="s">
        <v>62</v>
      </c>
      <c r="B43" s="9">
        <v>80</v>
      </c>
      <c r="C43" s="10">
        <v>46127</v>
      </c>
      <c r="D43" s="10">
        <v>46106</v>
      </c>
      <c r="E43" s="10"/>
      <c r="F43" s="10"/>
      <c r="G43" s="1">
        <f t="shared" si="0">D43-C43-(F43-E43)</f>
        <v>-21</v>
      </c>
      <c r="H43" s="9">
        <f t="shared" si="1">B43*G43</f>
        <v>-1680</v>
      </c>
    </row>
    <row r="44" spans="1:8">
      <c r="A44" s="16" t="s">
        <v>63</v>
      </c>
      <c r="B44" s="9">
        <v>1318</v>
      </c>
      <c r="C44" s="10">
        <v>46127</v>
      </c>
      <c r="D44" s="10">
        <v>46106</v>
      </c>
      <c r="E44" s="10"/>
      <c r="F44" s="10"/>
      <c r="G44" s="1">
        <f t="shared" si="0">D44-C44-(F44-E44)</f>
        <v>-21</v>
      </c>
      <c r="H44" s="9">
        <f t="shared" si="1">B44*G44</f>
        <v>-27678</v>
      </c>
    </row>
    <row r="45" spans="1:8">
      <c r="A45" s="16" t="s">
        <v>64</v>
      </c>
      <c r="B45" s="9">
        <v>463</v>
      </c>
      <c r="C45" s="10">
        <v>46136</v>
      </c>
      <c r="D45" s="10">
        <v>46106</v>
      </c>
      <c r="E45" s="10"/>
      <c r="F45" s="10"/>
      <c r="G45" s="1">
        <f t="shared" si="0">D45-C45-(F45-E45)</f>
        <v>-30</v>
      </c>
      <c r="H45" s="9">
        <f t="shared" si="1">B45*G45</f>
        <v>-13890</v>
      </c>
    </row>
    <row r="46" spans="1:8">
      <c r="A46" s="16" t="s">
        <v>65</v>
      </c>
      <c r="B46" s="9">
        <v>463</v>
      </c>
      <c r="C46" s="10">
        <v>46136</v>
      </c>
      <c r="D46" s="10">
        <v>46106</v>
      </c>
      <c r="E46" s="10"/>
      <c r="F46" s="10"/>
      <c r="G46" s="1">
        <f t="shared" si="0">D46-C46-(F46-E46)</f>
        <v>-30</v>
      </c>
      <c r="H46" s="9">
        <f t="shared" si="1">B46*G46</f>
        <v>-13890</v>
      </c>
    </row>
    <row r="47" spans="1:8">
      <c r="A47" s="16" t="s">
        <v>66</v>
      </c>
      <c r="B47" s="9">
        <v>50</v>
      </c>
      <c r="C47" s="10">
        <v>46131</v>
      </c>
      <c r="D47" s="10">
        <v>46106</v>
      </c>
      <c r="E47" s="10"/>
      <c r="F47" s="10"/>
      <c r="G47" s="1">
        <f t="shared" si="0">D47-C47-(F47-E47)</f>
        <v>-25</v>
      </c>
      <c r="H47" s="9">
        <f t="shared" si="1">B47*G47</f>
        <v>-1250</v>
      </c>
    </row>
    <row r="48" spans="1:8">
      <c r="A48" s="16" t="s">
        <v>67</v>
      </c>
      <c r="B48" s="9">
        <v>241.9</v>
      </c>
      <c r="C48" s="10">
        <v>46131</v>
      </c>
      <c r="D48" s="10">
        <v>46106</v>
      </c>
      <c r="E48" s="10"/>
      <c r="F48" s="10"/>
      <c r="G48" s="1">
        <f t="shared" si="0">D48-C48-(F48-E48)</f>
        <v>-25</v>
      </c>
      <c r="H48" s="9">
        <f t="shared" si="1">B48*G48</f>
        <v>-6047.5</v>
      </c>
    </row>
    <row r="49" spans="1:8">
      <c r="A49" s="16" t="s">
        <v>68</v>
      </c>
      <c r="B49" s="9">
        <v>69.16</v>
      </c>
      <c r="C49" s="10">
        <v>46131</v>
      </c>
      <c r="D49" s="10">
        <v>46106</v>
      </c>
      <c r="E49" s="10"/>
      <c r="F49" s="10"/>
      <c r="G49" s="1">
        <f t="shared" si="0">D49-C49-(F49-E49)</f>
        <v>-25</v>
      </c>
      <c r="H49" s="9">
        <f t="shared" si="1">B49*G49</f>
        <v>-1729</v>
      </c>
    </row>
    <row r="50" spans="1:8">
      <c r="A50" s="16" t="s">
        <v>69</v>
      </c>
      <c r="B50" s="9">
        <v>400</v>
      </c>
      <c r="C50" s="10">
        <v>46136</v>
      </c>
      <c r="D50" s="10">
        <v>46106</v>
      </c>
      <c r="E50" s="10"/>
      <c r="F50" s="10"/>
      <c r="G50" s="1">
        <f t="shared" si="0">D50-C50-(F50-E50)</f>
        <v>-30</v>
      </c>
      <c r="H50" s="9">
        <f t="shared" si="1">B50*G50</f>
        <v>-12000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