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05" yWindow="-105" windowWidth="19425" windowHeight="10305" firstSheet="1" activeTab="4"/>
  </bookViews>
  <sheets>
    <sheet name="ISTRUZIONI" sheetId="1" r:id="rId1"/>
    <sheet name="RIEPILOGO" sheetId="2" r:id="rId2"/>
    <sheet name="INPUT_ENTRATE" sheetId="3" r:id="rId3"/>
    <sheet name="INPUT_SPESE" sheetId="4" r:id="rId4"/>
    <sheet name="PIANO FLUSSI (MIM 8+4)" sheetId="5" r:id="rId5"/>
    <sheet name="MAP_PDC" sheetId="6" state="hidden" r:id="rId6"/>
  </sheets>
  <definedNames>
    <definedName name="_xlnm._FilterDatabase" localSheetId="2" hidden="1">INPUT_ENTRATE!$A$2:$K$85</definedName>
    <definedName name="_xlnm._FilterDatabase" localSheetId="3" hidden="1">INPUT_SPESE!$A$2:$M$314</definedName>
  </definedName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" i="5"/>
  <c r="B9"/>
  <c r="E46"/>
  <c r="E79"/>
  <c r="C78"/>
  <c r="F72"/>
  <c r="D72"/>
  <c r="D70" s="1"/>
  <c r="F71"/>
  <c r="E71" s="1"/>
  <c r="D71"/>
  <c r="F69"/>
  <c r="D69"/>
  <c r="F68"/>
  <c r="D68"/>
  <c r="F67"/>
  <c r="D67"/>
  <c r="F66"/>
  <c r="D66"/>
  <c r="F65"/>
  <c r="D65"/>
  <c r="F64"/>
  <c r="D64"/>
  <c r="F62"/>
  <c r="D62"/>
  <c r="F61"/>
  <c r="D61"/>
  <c r="F60"/>
  <c r="D60"/>
  <c r="F59"/>
  <c r="D59"/>
  <c r="F58"/>
  <c r="D58"/>
  <c r="F56"/>
  <c r="D56"/>
  <c r="F55"/>
  <c r="D55"/>
  <c r="F54"/>
  <c r="D54"/>
  <c r="F53"/>
  <c r="D53"/>
  <c r="F52"/>
  <c r="D52"/>
  <c r="F51"/>
  <c r="D51"/>
  <c r="F50"/>
  <c r="D50"/>
  <c r="F49"/>
  <c r="D49"/>
  <c r="C46"/>
  <c r="F40"/>
  <c r="C40" s="1"/>
  <c r="D40"/>
  <c r="F39"/>
  <c r="C39" s="1"/>
  <c r="D39"/>
  <c r="F37"/>
  <c r="C37" s="1"/>
  <c r="D37"/>
  <c r="F36"/>
  <c r="C36" s="1"/>
  <c r="D36"/>
  <c r="F35"/>
  <c r="C35" s="1"/>
  <c r="D35"/>
  <c r="F34"/>
  <c r="C34" s="1"/>
  <c r="D34"/>
  <c r="F33"/>
  <c r="C33" s="1"/>
  <c r="D33"/>
  <c r="F31"/>
  <c r="C31" s="1"/>
  <c r="D31"/>
  <c r="F30"/>
  <c r="C30" s="1"/>
  <c r="D30"/>
  <c r="F29"/>
  <c r="C29" s="1"/>
  <c r="D29"/>
  <c r="F28"/>
  <c r="C28" s="1"/>
  <c r="D28"/>
  <c r="F26"/>
  <c r="C26" s="1"/>
  <c r="D26"/>
  <c r="F25"/>
  <c r="C25" s="1"/>
  <c r="D25"/>
  <c r="F24"/>
  <c r="C24" s="1"/>
  <c r="D24"/>
  <c r="F23"/>
  <c r="C23" s="1"/>
  <c r="D23"/>
  <c r="F22"/>
  <c r="C22" s="1"/>
  <c r="D22"/>
  <c r="F20"/>
  <c r="C20" s="1"/>
  <c r="D20"/>
  <c r="F19"/>
  <c r="C19" s="1"/>
  <c r="D19"/>
  <c r="F18"/>
  <c r="C18" s="1"/>
  <c r="D18"/>
  <c r="F17"/>
  <c r="C17" s="1"/>
  <c r="D17"/>
  <c r="F16"/>
  <c r="C16" s="1"/>
  <c r="D16"/>
  <c r="F14"/>
  <c r="C14" s="1"/>
  <c r="D14"/>
  <c r="F13"/>
  <c r="C13" s="1"/>
  <c r="D13"/>
  <c r="C10"/>
  <c r="C9"/>
  <c r="A4"/>
  <c r="L314" i="4"/>
  <c r="L313"/>
  <c r="L312"/>
  <c r="L311"/>
  <c r="L310"/>
  <c r="L309"/>
  <c r="L308"/>
  <c r="L307"/>
  <c r="L306"/>
  <c r="L305"/>
  <c r="L304"/>
  <c r="L303"/>
  <c r="L302"/>
  <c r="L301"/>
  <c r="L300"/>
  <c r="L299"/>
  <c r="L298"/>
  <c r="L297"/>
  <c r="L296"/>
  <c r="L295"/>
  <c r="L294"/>
  <c r="L293"/>
  <c r="L292"/>
  <c r="L291"/>
  <c r="L290"/>
  <c r="L289"/>
  <c r="L288"/>
  <c r="L287"/>
  <c r="L286"/>
  <c r="L285"/>
  <c r="L284"/>
  <c r="L283"/>
  <c r="L282"/>
  <c r="L281"/>
  <c r="L280"/>
  <c r="L279"/>
  <c r="L278"/>
  <c r="L277"/>
  <c r="L276"/>
  <c r="L275"/>
  <c r="L274"/>
  <c r="L273"/>
  <c r="L272"/>
  <c r="L271"/>
  <c r="L270"/>
  <c r="L269"/>
  <c r="L268"/>
  <c r="L267"/>
  <c r="L266"/>
  <c r="L265"/>
  <c r="L264"/>
  <c r="L263"/>
  <c r="L262"/>
  <c r="L261"/>
  <c r="L260"/>
  <c r="L259"/>
  <c r="L258"/>
  <c r="L257"/>
  <c r="L256"/>
  <c r="L255"/>
  <c r="L254"/>
  <c r="L253"/>
  <c r="L252"/>
  <c r="L251"/>
  <c r="L250"/>
  <c r="L249"/>
  <c r="L248"/>
  <c r="L247"/>
  <c r="L246"/>
  <c r="L245"/>
  <c r="L244"/>
  <c r="L243"/>
  <c r="L242"/>
  <c r="L241"/>
  <c r="L240"/>
  <c r="L239"/>
  <c r="L238"/>
  <c r="L237"/>
  <c r="L236"/>
  <c r="L235"/>
  <c r="L234"/>
  <c r="L233"/>
  <c r="L232"/>
  <c r="L231"/>
  <c r="L230"/>
  <c r="L229"/>
  <c r="L228"/>
  <c r="L227"/>
  <c r="L226"/>
  <c r="L225"/>
  <c r="L224"/>
  <c r="L223"/>
  <c r="L222"/>
  <c r="L221"/>
  <c r="L220"/>
  <c r="L219"/>
  <c r="L218"/>
  <c r="L217"/>
  <c r="L216"/>
  <c r="L215"/>
  <c r="L214"/>
  <c r="L213"/>
  <c r="L212"/>
  <c r="L211"/>
  <c r="L210"/>
  <c r="L209"/>
  <c r="L208"/>
  <c r="L207"/>
  <c r="L206"/>
  <c r="L205"/>
  <c r="L204"/>
  <c r="L203"/>
  <c r="L202"/>
  <c r="L201"/>
  <c r="L200"/>
  <c r="L199"/>
  <c r="L198"/>
  <c r="L197"/>
  <c r="L196"/>
  <c r="L195"/>
  <c r="L194"/>
  <c r="L193"/>
  <c r="L192"/>
  <c r="L191"/>
  <c r="L190"/>
  <c r="L189"/>
  <c r="L188"/>
  <c r="L187"/>
  <c r="L186"/>
  <c r="L185"/>
  <c r="L184"/>
  <c r="L183"/>
  <c r="L182"/>
  <c r="L181"/>
  <c r="L180"/>
  <c r="L179"/>
  <c r="L178"/>
  <c r="L177"/>
  <c r="L176"/>
  <c r="L175"/>
  <c r="L174"/>
  <c r="L173"/>
  <c r="L172"/>
  <c r="L171"/>
  <c r="L170"/>
  <c r="L169"/>
  <c r="L168"/>
  <c r="L167"/>
  <c r="L166"/>
  <c r="L165"/>
  <c r="L164"/>
  <c r="L163"/>
  <c r="L162"/>
  <c r="L161"/>
  <c r="L160"/>
  <c r="L159"/>
  <c r="L158"/>
  <c r="L157"/>
  <c r="L156"/>
  <c r="L155"/>
  <c r="L154"/>
  <c r="L153"/>
  <c r="L152"/>
  <c r="L151"/>
  <c r="L150"/>
  <c r="L149"/>
  <c r="L148"/>
  <c r="L147"/>
  <c r="L146"/>
  <c r="L145"/>
  <c r="L144"/>
  <c r="L143"/>
  <c r="L142"/>
  <c r="L141"/>
  <c r="L140"/>
  <c r="L139"/>
  <c r="L138"/>
  <c r="L137"/>
  <c r="L136"/>
  <c r="L135"/>
  <c r="L134"/>
  <c r="L133"/>
  <c r="L132"/>
  <c r="L131"/>
  <c r="L130"/>
  <c r="L129"/>
  <c r="L128"/>
  <c r="L127"/>
  <c r="L126"/>
  <c r="L125"/>
  <c r="L124"/>
  <c r="L123"/>
  <c r="L122"/>
  <c r="L121"/>
  <c r="L120"/>
  <c r="L119"/>
  <c r="L118"/>
  <c r="L117"/>
  <c r="L116"/>
  <c r="L115"/>
  <c r="L114"/>
  <c r="L113"/>
  <c r="L112"/>
  <c r="L111"/>
  <c r="L110"/>
  <c r="L109"/>
  <c r="L108"/>
  <c r="L107"/>
  <c r="L106"/>
  <c r="L105"/>
  <c r="L104"/>
  <c r="L103"/>
  <c r="L102"/>
  <c r="L101"/>
  <c r="L100"/>
  <c r="L99"/>
  <c r="L98"/>
  <c r="L97"/>
  <c r="L96"/>
  <c r="L95"/>
  <c r="L94"/>
  <c r="L93"/>
  <c r="L92"/>
  <c r="L91"/>
  <c r="L90"/>
  <c r="L89"/>
  <c r="L88"/>
  <c r="L87"/>
  <c r="L86"/>
  <c r="L85"/>
  <c r="L84"/>
  <c r="L83"/>
  <c r="L82"/>
  <c r="L81"/>
  <c r="L80"/>
  <c r="L79"/>
  <c r="L78"/>
  <c r="L77"/>
  <c r="L76"/>
  <c r="L75"/>
  <c r="L74"/>
  <c r="L73"/>
  <c r="L72"/>
  <c r="L71"/>
  <c r="L70"/>
  <c r="L69"/>
  <c r="L68"/>
  <c r="L67"/>
  <c r="L66"/>
  <c r="L65"/>
  <c r="L64"/>
  <c r="L63"/>
  <c r="L62"/>
  <c r="L61"/>
  <c r="L60"/>
  <c r="L59"/>
  <c r="L58"/>
  <c r="L57"/>
  <c r="L56"/>
  <c r="L55"/>
  <c r="L54"/>
  <c r="L53"/>
  <c r="L52"/>
  <c r="L51"/>
  <c r="L50"/>
  <c r="L49"/>
  <c r="L48"/>
  <c r="L47"/>
  <c r="L46"/>
  <c r="L45"/>
  <c r="L44"/>
  <c r="L43"/>
  <c r="L42"/>
  <c r="L41"/>
  <c r="L40"/>
  <c r="L39"/>
  <c r="L38"/>
  <c r="L37"/>
  <c r="L36"/>
  <c r="L35"/>
  <c r="L34"/>
  <c r="L33"/>
  <c r="L32"/>
  <c r="L31"/>
  <c r="L30"/>
  <c r="L29"/>
  <c r="L28"/>
  <c r="L27"/>
  <c r="L26"/>
  <c r="L25"/>
  <c r="L24"/>
  <c r="L23"/>
  <c r="L22"/>
  <c r="L21"/>
  <c r="L20"/>
  <c r="L19"/>
  <c r="L18"/>
  <c r="L17"/>
  <c r="L16"/>
  <c r="L15"/>
  <c r="L14"/>
  <c r="L13"/>
  <c r="L12"/>
  <c r="L11"/>
  <c r="L10"/>
  <c r="L9"/>
  <c r="L8"/>
  <c r="L7"/>
  <c r="L6"/>
  <c r="L5"/>
  <c r="L4"/>
  <c r="L3"/>
  <c r="J85" i="3"/>
  <c r="J84"/>
  <c r="J83"/>
  <c r="J82"/>
  <c r="J81"/>
  <c r="J80"/>
  <c r="J79"/>
  <c r="J72"/>
  <c r="J71"/>
  <c r="J70"/>
  <c r="J69"/>
  <c r="J68"/>
  <c r="J67"/>
  <c r="J62"/>
  <c r="J61"/>
  <c r="J60"/>
  <c r="J59"/>
  <c r="J58"/>
  <c r="J57"/>
  <c r="J56"/>
  <c r="J55"/>
  <c r="J54"/>
  <c r="J53"/>
  <c r="J52"/>
  <c r="J51"/>
  <c r="J50"/>
  <c r="J49"/>
  <c r="J48"/>
  <c r="J47"/>
  <c r="J46"/>
  <c r="J45"/>
  <c r="J44"/>
  <c r="J43"/>
  <c r="J42"/>
  <c r="J41"/>
  <c r="J40"/>
  <c r="J39"/>
  <c r="J38"/>
  <c r="J37"/>
  <c r="J36"/>
  <c r="J35"/>
  <c r="J34"/>
  <c r="J33"/>
  <c r="J32"/>
  <c r="J31"/>
  <c r="J30"/>
  <c r="J29"/>
  <c r="J28"/>
  <c r="J27"/>
  <c r="J24"/>
  <c r="J23"/>
  <c r="J22"/>
  <c r="J21"/>
  <c r="J20"/>
  <c r="J19"/>
  <c r="J18"/>
  <c r="J17"/>
  <c r="J16"/>
  <c r="J15"/>
  <c r="J14"/>
  <c r="J13"/>
  <c r="J12"/>
  <c r="J11"/>
  <c r="J10"/>
  <c r="J9"/>
  <c r="J8"/>
  <c r="J7"/>
  <c r="J6"/>
  <c r="J5"/>
  <c r="J4"/>
  <c r="J3"/>
  <c r="B18" i="2"/>
  <c r="B17"/>
  <c r="B14"/>
  <c r="B13"/>
  <c r="B9"/>
  <c r="B8"/>
  <c r="B22" l="1"/>
  <c r="E49" i="5"/>
  <c r="E53"/>
  <c r="E51"/>
  <c r="E65"/>
  <c r="E69"/>
  <c r="E55"/>
  <c r="E67"/>
  <c r="D63"/>
  <c r="D38"/>
  <c r="F70"/>
  <c r="E70" s="1"/>
  <c r="D57"/>
  <c r="E50"/>
  <c r="E52"/>
  <c r="E54"/>
  <c r="E56"/>
  <c r="E59"/>
  <c r="E61"/>
  <c r="F63"/>
  <c r="D48"/>
  <c r="B21" i="2"/>
  <c r="D27" i="5"/>
  <c r="D32"/>
  <c r="E66"/>
  <c r="E68"/>
  <c r="E72"/>
  <c r="E58"/>
  <c r="E60"/>
  <c r="E62"/>
  <c r="B10" i="2"/>
  <c r="D12" i="5"/>
  <c r="F21"/>
  <c r="C21" s="1"/>
  <c r="D21"/>
  <c r="D15"/>
  <c r="F48"/>
  <c r="F57"/>
  <c r="B15" i="2"/>
  <c r="B19" s="1"/>
  <c r="E13" i="5"/>
  <c r="E14"/>
  <c r="E16"/>
  <c r="E17"/>
  <c r="E18"/>
  <c r="E19"/>
  <c r="E20"/>
  <c r="E22"/>
  <c r="E23"/>
  <c r="E24"/>
  <c r="E25"/>
  <c r="E26"/>
  <c r="E28"/>
  <c r="E29"/>
  <c r="E30"/>
  <c r="E31"/>
  <c r="E33"/>
  <c r="E34"/>
  <c r="E35"/>
  <c r="E36"/>
  <c r="E37"/>
  <c r="E39"/>
  <c r="E40"/>
  <c r="C49"/>
  <c r="C50"/>
  <c r="C51"/>
  <c r="C52"/>
  <c r="C53"/>
  <c r="C54"/>
  <c r="C55"/>
  <c r="C56"/>
  <c r="C58"/>
  <c r="C59"/>
  <c r="C60"/>
  <c r="C61"/>
  <c r="C62"/>
  <c r="C64"/>
  <c r="C65"/>
  <c r="C66"/>
  <c r="C67"/>
  <c r="C68"/>
  <c r="C69"/>
  <c r="C71"/>
  <c r="C72"/>
  <c r="F38"/>
  <c r="F12"/>
  <c r="F15"/>
  <c r="F27"/>
  <c r="F32"/>
  <c r="E64"/>
  <c r="C70" l="1"/>
  <c r="D74"/>
  <c r="E63"/>
  <c r="C63"/>
  <c r="E21"/>
  <c r="D43"/>
  <c r="D45" s="1"/>
  <c r="D77" s="1"/>
  <c r="D79" s="1"/>
  <c r="C38"/>
  <c r="E38"/>
  <c r="E57"/>
  <c r="C57"/>
  <c r="C32"/>
  <c r="E32"/>
  <c r="C27"/>
  <c r="E27"/>
  <c r="F74"/>
  <c r="E48"/>
  <c r="C48"/>
  <c r="C15"/>
  <c r="E15"/>
  <c r="C12"/>
  <c r="F43"/>
  <c r="F45" s="1"/>
  <c r="E12"/>
  <c r="C43" l="1"/>
  <c r="E43"/>
  <c r="E74"/>
  <c r="C74"/>
  <c r="F77" l="1"/>
  <c r="C45"/>
  <c r="E45"/>
  <c r="F79" l="1"/>
  <c r="C77"/>
  <c r="C79" s="1"/>
  <c r="J78" i="3"/>
  <c r="J77"/>
  <c r="J76"/>
  <c r="J75"/>
  <c r="J74"/>
  <c r="J73"/>
  <c r="J66"/>
  <c r="J65"/>
  <c r="J64"/>
  <c r="J63"/>
  <c r="J26"/>
  <c r="J25"/>
</calcChain>
</file>

<file path=xl/sharedStrings.xml><?xml version="1.0" encoding="utf-8"?>
<sst xmlns="http://schemas.openxmlformats.org/spreadsheetml/2006/main" count="3075" uniqueCount="972">
  <si>
    <t>Piano annuale dei flussi di cassa – Scuole (MIM: ripartizione 8/12 + 4/12)</t>
  </si>
  <si>
    <t>Come usare il file</t>
  </si>
  <si>
    <t>Premessa: l'utente deve intervenire solo sui fogli INPUT_ENTRATE e INPUT_SPESE, di conseguenza si popolano automaticamente i fogli RIEPILOGO e PIANO FLUSSI (MIM 8+4); quest'ultimo riporta i dati aggregati secondo il Piano dei conti integrato (raccordo).</t>
  </si>
  <si>
    <t xml:space="preserve">1) foglio INPUT_ENTRATE, articolato sul piano dei conti di entrata delle scuole (Mod N): la colonna G "Previsioni" è già compilata da Bilancio 2.0 con i dati di Previsione di competenza + Residui Attivi e non va modificata. Le colonne H e I rispettivamente "Incassi 8/12 " e "Incassi 4/12" vengono compilate da Bilancio 2.0 con gli incassi contabilizzati nel programma alla data di elaborazione. L'utente deve sostituire questo dato con la previsione degli incassi al 31 agosto e la previsione degli  incassi settembre - dicembre. Dopo il 31/08, la colonna "Incassi 8/12" non deve essere modificata perchè contiene gli incassi effettivi al 31/08; si lavora solo sulla colonna "Incassi 4/12". </t>
  </si>
  <si>
    <t xml:space="preserve">2) foglio INPUT_SPESE, articolato sul piano dei conti di spesa delle scuole (Mod N): la colonna I "Previsioni" è già compilata da Bilancio 2.0 con i dati di Previsione di competenza + Residui Passivi e non va modificata. Le colonne J e K rispettivamente "Pagamenti 8/12 " e "Pgamenti 4/12" vengono compilate da Bilancio 2.0 con i pagamenti contabilizzati nel programma alla data di elaborazione. L'utente deve sostituire questo dato con la previsione dei pagamenti al 31 agosto e la previsione dei pagamenti settembre - dicembre. Dopo il 31/08, la colonna "Pagamenti 8/12" non deve essere modificata perchè contiene i pagamenti effettivi al 31/08; si lavora solo sulla colonna "Pagamenti 4/12". </t>
  </si>
  <si>
    <t>Riepilogo – controlli e saldi</t>
  </si>
  <si>
    <t>Anno esercizio</t>
  </si>
  <si>
    <t>(compila)</t>
  </si>
  <si>
    <t>Saldo iniziale di cassa al 01/01</t>
  </si>
  <si>
    <t>Di cui vincolato (opzionale)</t>
  </si>
  <si>
    <t>Totali previsioni di competenza</t>
  </si>
  <si>
    <t>Totale entrate (competenza)</t>
  </si>
  <si>
    <t>Totale spese (competenza)</t>
  </si>
  <si>
    <t>Saldo competenza (entrate - spese)</t>
  </si>
  <si>
    <t>Totali previsioni di cassa</t>
  </si>
  <si>
    <t>Incassi previsti (8/12)</t>
  </si>
  <si>
    <t>Pagamenti previsti (8/12)</t>
  </si>
  <si>
    <t>Saldo di cassa stimato al 31/08</t>
  </si>
  <si>
    <t>Incassi previsti (4/12)</t>
  </si>
  <si>
    <t>Pagamenti previsti (4/12)</t>
  </si>
  <si>
    <t>Saldo di cassa stimato al 31/12</t>
  </si>
  <si>
    <t>Incassi previsti (Totale anno)</t>
  </si>
  <si>
    <t>Pagamenti previsti (Totale anno)</t>
  </si>
  <si>
    <t>INPUT – Entrate (Piano dei conti scuole con raccordo al PDC integrato)</t>
  </si>
  <si>
    <t>Agg.</t>
  </si>
  <si>
    <t>Descrizione aggregato</t>
  </si>
  <si>
    <t>Voce</t>
  </si>
  <si>
    <t>Descrizione voce</t>
  </si>
  <si>
    <t>Codice PDC integrato</t>
  </si>
  <si>
    <t>Denominazione PDC integrato</t>
  </si>
  <si>
    <t>Previsione (competenza + residui)</t>
  </si>
  <si>
    <t>Incassi 8/12</t>
  </si>
  <si>
    <t>Incassi 4/12</t>
  </si>
  <si>
    <t>Totale incassi</t>
  </si>
  <si>
    <t>Note</t>
  </si>
  <si>
    <t>01</t>
  </si>
  <si>
    <t>Avanzo di amministrazione presunto</t>
  </si>
  <si>
    <t xml:space="preserve">Non vincolato </t>
  </si>
  <si>
    <t>non compilare</t>
  </si>
  <si>
    <t>02</t>
  </si>
  <si>
    <t>Vincolato</t>
  </si>
  <si>
    <t>Finanziamenti dall'Unione Europea</t>
  </si>
  <si>
    <t>Fondi sociali europei (FSE)</t>
  </si>
  <si>
    <t>E.2.01.05.01.005</t>
  </si>
  <si>
    <t>Fondo Sociale Europeo (FSE)</t>
  </si>
  <si>
    <t>Fondi europei di sviluppo regionale (FESR)</t>
  </si>
  <si>
    <t>E.2.01.05.01.004</t>
  </si>
  <si>
    <t>Fondo europeo di sviluppo regionale (FESR)</t>
  </si>
  <si>
    <t>03</t>
  </si>
  <si>
    <t>Altri finanziamenti dall'Unione Europea</t>
  </si>
  <si>
    <t>E.2.01.05.01.999</t>
  </si>
  <si>
    <t>Altri trasferimenti correnti dall'Unione Europea</t>
  </si>
  <si>
    <t>Finanziamenti dallo Stato</t>
  </si>
  <si>
    <t>Dotazione ordinaria</t>
  </si>
  <si>
    <t>E.2.01.01.01.001</t>
  </si>
  <si>
    <t>Trasferimenti correnti da Ministeri</t>
  </si>
  <si>
    <t>Dotazione perequativa</t>
  </si>
  <si>
    <t>E.1.03.01.01.001</t>
  </si>
  <si>
    <t>Fondi perequativi dallo Stato</t>
  </si>
  <si>
    <t xml:space="preserve">Finanziamenti per l'ampliamento dell'offerta formativa (ex . L. 440/97)   </t>
  </si>
  <si>
    <t>04</t>
  </si>
  <si>
    <t>Fondo per lo sviluppo e la coesione (FSC)</t>
  </si>
  <si>
    <t>05</t>
  </si>
  <si>
    <t>Altri finanziamenti non vincolati dallo Stato</t>
  </si>
  <si>
    <t>06</t>
  </si>
  <si>
    <t>Altri finanziamenti vincolati dallo Stato</t>
  </si>
  <si>
    <t xml:space="preserve">Finanziamenti dalla Regione </t>
  </si>
  <si>
    <t>E.2.01.01.02.001</t>
  </si>
  <si>
    <t>Trasferimenti correnti da Regioni e province autonome</t>
  </si>
  <si>
    <t>E.1.03.02.01.001</t>
  </si>
  <si>
    <t>Fondi perequativi dalla Regione o Provincia autonoma</t>
  </si>
  <si>
    <t>Altri finanziamenti non vincolati</t>
  </si>
  <si>
    <t>Altri finanziamenti vincolati</t>
  </si>
  <si>
    <t>Finanziamenti da Enti locali o da altre Istituzioni pubbliche</t>
  </si>
  <si>
    <t>Provincia non vincolati</t>
  </si>
  <si>
    <t>E.2.01.01.02.002</t>
  </si>
  <si>
    <t>Trasferimenti correnti da Province</t>
  </si>
  <si>
    <t>Provincia vincolati</t>
  </si>
  <si>
    <t>Comune non vincolati</t>
  </si>
  <si>
    <t>E.2.01.01.02.003</t>
  </si>
  <si>
    <t>Trasferimenti correnti da Comuni</t>
  </si>
  <si>
    <t>Comune vincolati</t>
  </si>
  <si>
    <t>Altre Istituzioni non vincolati</t>
  </si>
  <si>
    <t>E.2.01.01.01.002</t>
  </si>
  <si>
    <t>Trasferimenti correnti da Ministero dell'Istruzione - Istituzioni Scolastiche</t>
  </si>
  <si>
    <t>Altre Istituzioni vincolati</t>
  </si>
  <si>
    <t>Contributi da privati</t>
  </si>
  <si>
    <t>Contributi volontari da famiglie</t>
  </si>
  <si>
    <t>E.2.01.02.01.001</t>
  </si>
  <si>
    <t>Trasferimenti correnti da famiglie</t>
  </si>
  <si>
    <t>Contributi per iscrizione alunni</t>
  </si>
  <si>
    <t>Contributi per mensa scolastica</t>
  </si>
  <si>
    <t>Contributi per visite, viaggi e programmi di studio all'estero</t>
  </si>
  <si>
    <t>Contributi per copertura assicurativa degli alunni</t>
  </si>
  <si>
    <t>Contributi per copertura assicurativa personale</t>
  </si>
  <si>
    <t>07</t>
  </si>
  <si>
    <t>Altri contributi da famiglie non vincolati</t>
  </si>
  <si>
    <t>08</t>
  </si>
  <si>
    <t>Contributi da imprese non vincolati</t>
  </si>
  <si>
    <t>E.2.01.03.02.999</t>
  </si>
  <si>
    <t>Altri trasferimenti correnti da altre imprese</t>
  </si>
  <si>
    <t>09</t>
  </si>
  <si>
    <t>Contributi da Istituzioni sociali private non vincolati</t>
  </si>
  <si>
    <t>E.2.01.04.01.001</t>
  </si>
  <si>
    <t>Trasferimenti correnti da Istituzioni Sociali Private</t>
  </si>
  <si>
    <t>10</t>
  </si>
  <si>
    <t>Altri contributi da famiglie vincolati</t>
  </si>
  <si>
    <t>11</t>
  </si>
  <si>
    <t>Contributi da imprese vincolati</t>
  </si>
  <si>
    <t>12</t>
  </si>
  <si>
    <t>Contributi da Istituzioni sociali private vincolati</t>
  </si>
  <si>
    <t>Proventi da gestioni economiche</t>
  </si>
  <si>
    <t>Azienda Agraria - Proventi dalla vendita di beni di consumo</t>
  </si>
  <si>
    <t>E.3.01.01.01.001</t>
  </si>
  <si>
    <t>Proventi dalla vendita di beni di consumo</t>
  </si>
  <si>
    <t>Azienda Agraria - Proventi dalla vendita di servizi</t>
  </si>
  <si>
    <t>E.3.01.02.01.999</t>
  </si>
  <si>
    <t>Proventi da servizi n.a.c.</t>
  </si>
  <si>
    <t>Azienda Speciale - Proventi dalla vendita di beni di consumo</t>
  </si>
  <si>
    <t>Azienda Speciale - Proventi dalla vendita di servizi</t>
  </si>
  <si>
    <t>Attività per conto terzi - Proventi dalla vendita di beni di consumo</t>
  </si>
  <si>
    <t>Attività per conto terzi - Proventi dalla vendita di servizi</t>
  </si>
  <si>
    <t>Attività convittuale</t>
  </si>
  <si>
    <t>E.3.01.02.01.003</t>
  </si>
  <si>
    <t>Proventi da convitti, colonie, ostelli, stabilimenti termali</t>
  </si>
  <si>
    <t>Rimborsi e restituzione somme</t>
  </si>
  <si>
    <t>Rimborsi, recuperi e restituzioni di somme non dovute o incassate in eccesso da Amministrazioni Centrali</t>
  </si>
  <si>
    <t>E.3.05.02.03.001</t>
  </si>
  <si>
    <t>Entrate da rimborsi, recuperi e restituzioni di somme non dovute o incassate in eccesso da Amministrazioni Centrali</t>
  </si>
  <si>
    <t>Rimborsi, recuperi e restituzioni di somme non dovute o incassate in eccesso da Amministrazioni Locali</t>
  </si>
  <si>
    <t>E.3.05.02.03.002</t>
  </si>
  <si>
    <t>Entrate da rimborsi, recuperi e restituzioni di somme non dovute o incassate in eccesso da Amministrazioni Locali</t>
  </si>
  <si>
    <t>Rimborsi, recuperi e restituzioni di somme non dovute o incassate in eccesso da Enti Previdenziali</t>
  </si>
  <si>
    <t>E.3.05.02.03.003</t>
  </si>
  <si>
    <t>Entrate da rimborsi, recuperi e restituzioni di somme non dovute o incassate in eccesso da Enti Previdenziali</t>
  </si>
  <si>
    <t>Rimborsi, recuperi e restituzioni di somme non dovute o incassate in eccesso da Famiglie</t>
  </si>
  <si>
    <t>E.3.05.02.03.004</t>
  </si>
  <si>
    <t>Entrate da rimborsi, recuperi e restituzioni di somme non dovute o incassate in eccesso da Famiglie</t>
  </si>
  <si>
    <t>Rimborsi, recuperi e restituzioni di somme non dovute o incassate in eccesso da Imprese</t>
  </si>
  <si>
    <t>E.3.05.02.03.005</t>
  </si>
  <si>
    <t>Entrate da rimborsi, recuperi e restituzioni di somme non dovute o incassate in eccesso da Imprese</t>
  </si>
  <si>
    <t>Rimborsi, recuperi e restituzioni di somme non dovute o incassate in eccesso da ISP</t>
  </si>
  <si>
    <t>E.3.05.02.03.006</t>
  </si>
  <si>
    <t>Entrate da rimborsi, recuperi e restituzioni di somme non dovute o incassate in eccesso da ISP</t>
  </si>
  <si>
    <t>Alienazione di beni materiali</t>
  </si>
  <si>
    <t>Alienazione di Mezzi di trasporto stradali</t>
  </si>
  <si>
    <t>E.4.04.01.01.001</t>
  </si>
  <si>
    <t>Alienazione di Mezzi di trasporto aerei</t>
  </si>
  <si>
    <t>E.4.04.01.01.002</t>
  </si>
  <si>
    <t>Alienazione di Mezzi di trasporto per vie d'acqua</t>
  </si>
  <si>
    <t>E.4.04.01.01.003</t>
  </si>
  <si>
    <t>Alienazione di mobili e arredi per ufficio</t>
  </si>
  <si>
    <t>E.4.04.01.03.001</t>
  </si>
  <si>
    <t>Alienazione di mobili e arredi per alloggi e pertinenze</t>
  </si>
  <si>
    <t>E.4.04.01.03.002</t>
  </si>
  <si>
    <t>Alienazione di mobili e arredi per laboratori</t>
  </si>
  <si>
    <t>E.4.04.01.03.003</t>
  </si>
  <si>
    <t>Alienazione di mobili e arredi n.a.c.</t>
  </si>
  <si>
    <t>E.4.04.01.03.999</t>
  </si>
  <si>
    <t>Alienazione di Macchinari</t>
  </si>
  <si>
    <t>E.4.04.01.04.001</t>
  </si>
  <si>
    <t>Alienazione di impianti</t>
  </si>
  <si>
    <t>E.4.04.01.04.999</t>
  </si>
  <si>
    <t>Alienazione di attrezzature scientifiche</t>
  </si>
  <si>
    <t>E.4.04.01.05.001</t>
  </si>
  <si>
    <t>Attrezzature scientifiche</t>
  </si>
  <si>
    <t>Alienazione di macchine per ufficio</t>
  </si>
  <si>
    <t>E.4.04.01.06.001</t>
  </si>
  <si>
    <t>Alienazione di server</t>
  </si>
  <si>
    <t>E.4.04.01.07.001</t>
  </si>
  <si>
    <t>13</t>
  </si>
  <si>
    <t>Alienazione di postazioni di lavoro</t>
  </si>
  <si>
    <t>E.4.04.01.07.002</t>
  </si>
  <si>
    <t>14</t>
  </si>
  <si>
    <t>Alienazione di periferiche</t>
  </si>
  <si>
    <t>E.4.04.01.07.003</t>
  </si>
  <si>
    <t>15</t>
  </si>
  <si>
    <t>Alienazione di apparati di telecomunicazione</t>
  </si>
  <si>
    <t>E.4.04.01.07.004</t>
  </si>
  <si>
    <t>16</t>
  </si>
  <si>
    <t>Alienazione di Tablet e dispositivi di telefonia fissa e mobile</t>
  </si>
  <si>
    <t>E.4.04.01.07.005</t>
  </si>
  <si>
    <t>17</t>
  </si>
  <si>
    <t>Alienazione di hardware n.a.c.</t>
  </si>
  <si>
    <t>E.4.04.01.07.999</t>
  </si>
  <si>
    <t>18</t>
  </si>
  <si>
    <t>Alienazione di Oggetti di valore</t>
  </si>
  <si>
    <t>E.4.04.01.09.001</t>
  </si>
  <si>
    <t>19</t>
  </si>
  <si>
    <t>Alienazione di diritti reali</t>
  </si>
  <si>
    <t>E.4.04.01.10.001</t>
  </si>
  <si>
    <t>20</t>
  </si>
  <si>
    <t>Alienazione di Materiale bibliografico</t>
  </si>
  <si>
    <t>E.4.04.01.99.001</t>
  </si>
  <si>
    <t>21</t>
  </si>
  <si>
    <t>Alienazione di Strumenti musicali</t>
  </si>
  <si>
    <t>E.4.04.01.99.002</t>
  </si>
  <si>
    <t>22</t>
  </si>
  <si>
    <t>Alienazioni di beni materiali n.a.c.</t>
  </si>
  <si>
    <t>E.4.04.01.99.999</t>
  </si>
  <si>
    <t>Alienazione di beni immateriali</t>
  </si>
  <si>
    <t>Alienazione di software</t>
  </si>
  <si>
    <t>E.4.04.03.01.001</t>
  </si>
  <si>
    <t>Alienazione di Brevetti</t>
  </si>
  <si>
    <t>E.4.04.03.02.001</t>
  </si>
  <si>
    <t>Alienazione di Opere dell'ingegno e Diritti d'autore</t>
  </si>
  <si>
    <t>E.4.04.03.03.001</t>
  </si>
  <si>
    <t>Alienazione di altri beni immateriali n.a.c.</t>
  </si>
  <si>
    <t>E.4.04.03.99.001</t>
  </si>
  <si>
    <t>Sponsor e utilizzo locali</t>
  </si>
  <si>
    <t xml:space="preserve">Proventi derivanti dalle sponsorizzazioni </t>
  </si>
  <si>
    <t>E.3.01.02.01.042</t>
  </si>
  <si>
    <t>Proventi derivanti dalle sponsorizzazioni</t>
  </si>
  <si>
    <t>Diritti reali di godimento</t>
  </si>
  <si>
    <t>E.3.01.03.01.001</t>
  </si>
  <si>
    <t>Canone occupazione spazi e aree pubbliche</t>
  </si>
  <si>
    <t>E.3.01.03.01.002</t>
  </si>
  <si>
    <t>Proventi da concessioni su beni</t>
  </si>
  <si>
    <t>E.3.01.03.01.003</t>
  </si>
  <si>
    <t>Altre entrate</t>
  </si>
  <si>
    <t>Interessi</t>
  </si>
  <si>
    <t>E.3.03.03.04.001</t>
  </si>
  <si>
    <t>Interessi attivi da depositi bancari o postali</t>
  </si>
  <si>
    <t>Interessi attivi da Banca d'Italia</t>
  </si>
  <si>
    <t>E.3.03.03.07.001</t>
  </si>
  <si>
    <t>Remunerazione su depositi fruttiferi presso Banca d'Italia</t>
  </si>
  <si>
    <t>Altre entrate n.a.c.</t>
  </si>
  <si>
    <t>E.3.05.99.99.999</t>
  </si>
  <si>
    <t>Altre entrate correnti n.a.c.</t>
  </si>
  <si>
    <t>Mutui</t>
  </si>
  <si>
    <t>E.6.03.01.04.999</t>
  </si>
  <si>
    <t>Accensione mutui e altri finanziamenti a medio lungo termine da altre imprese</t>
  </si>
  <si>
    <t>Anticipazioni da Istituto cassiere</t>
  </si>
  <si>
    <t>E.7.01.01.01.001</t>
  </si>
  <si>
    <t>Anticipazioni da istituto tesoriere/cassiere</t>
  </si>
  <si>
    <t>99</t>
  </si>
  <si>
    <t>Partite di giro</t>
  </si>
  <si>
    <t>Reintegro anticipo al Direttore S.G.A.</t>
  </si>
  <si>
    <t>E.9.01.99.03.001</t>
  </si>
  <si>
    <t>Rimborso di fondi economali e carte aziendali</t>
  </si>
  <si>
    <t>Altre partite di giro</t>
  </si>
  <si>
    <t>E.9.01.99.99.999</t>
  </si>
  <si>
    <t>Altre entrate per partite di giro diverse</t>
  </si>
  <si>
    <t>INPUT – Spese (Piano dei conti scuole con raccordo al PDC integrato)</t>
  </si>
  <si>
    <t>Tipo</t>
  </si>
  <si>
    <t>Descrizione tipo</t>
  </si>
  <si>
    <t>Conto</t>
  </si>
  <si>
    <t>Descrizione conto</t>
  </si>
  <si>
    <t>Sottoconto</t>
  </si>
  <si>
    <t>Descrizione sottoconto</t>
  </si>
  <si>
    <t>Pagamenti 8/12</t>
  </si>
  <si>
    <t>Pagamenti 4/12</t>
  </si>
  <si>
    <t>Totale pagamenti</t>
  </si>
  <si>
    <t>Spese di personale</t>
  </si>
  <si>
    <t>Compensi accessori non a carico FIS docenti</t>
  </si>
  <si>
    <t>001</t>
  </si>
  <si>
    <t>Compensi netti</t>
  </si>
  <si>
    <t>U.1.01.01.01.002</t>
  </si>
  <si>
    <t>Voci stipendiali corrisposte al personale a tempo indeterminato</t>
  </si>
  <si>
    <t>002</t>
  </si>
  <si>
    <t>Ritenute previdenziali e assistenziali a carico del dipendente</t>
  </si>
  <si>
    <t>003</t>
  </si>
  <si>
    <t>Ritenute erariali a carico del dipendente</t>
  </si>
  <si>
    <t>004</t>
  </si>
  <si>
    <t>Altre ritenute a carico del dipendente n.a.c.</t>
  </si>
  <si>
    <t>005</t>
  </si>
  <si>
    <t>Imposta regionale sulle attività produttive (IRAP)</t>
  </si>
  <si>
    <t>U.1.02.01.01.001</t>
  </si>
  <si>
    <t>006</t>
  </si>
  <si>
    <t>Contributi previdenziali e assistenziali a carico dell'amministrazione</t>
  </si>
  <si>
    <t>U.1.01.02.01.001</t>
  </si>
  <si>
    <t>Contributi obbligatori per il personale</t>
  </si>
  <si>
    <t>007</t>
  </si>
  <si>
    <t>Altri contributi a carico dell'amministrazione n.a.c.</t>
  </si>
  <si>
    <t>U.1.01.02.01.999</t>
  </si>
  <si>
    <t>Altri contributi sociali effettivi n.a.c.</t>
  </si>
  <si>
    <t>099</t>
  </si>
  <si>
    <t>Arrotondamenti</t>
  </si>
  <si>
    <t>Compensi accessori non a carico FIS ATA</t>
  </si>
  <si>
    <t>Altri compensi per personale a tempo indeterminato</t>
  </si>
  <si>
    <t>Compensi per animatore digitale</t>
  </si>
  <si>
    <t>U.1.01.01.01.004</t>
  </si>
  <si>
    <t>Indennità ed altri compensi, esclusi i rimborsi spesa per missione, corrisposti al personale a tempo indeterminato</t>
  </si>
  <si>
    <t>Compensi per referente alla valutazione</t>
  </si>
  <si>
    <t>Compensi per figura aggiuntiva</t>
  </si>
  <si>
    <t>Compensi per facilitatore</t>
  </si>
  <si>
    <t>Compensi per progettista</t>
  </si>
  <si>
    <t>Compensi per collaudatore</t>
  </si>
  <si>
    <t>Compensi per tutor interni</t>
  </si>
  <si>
    <t>008</t>
  </si>
  <si>
    <t>Compensi per altri Incarichi conferiti a personale</t>
  </si>
  <si>
    <t>009</t>
  </si>
  <si>
    <t>Indennità di missione</t>
  </si>
  <si>
    <t>U.1.03.02.02.002</t>
  </si>
  <si>
    <t>Indennità di missione e di trasferta</t>
  </si>
  <si>
    <t>010</t>
  </si>
  <si>
    <t>Gettoni di presenza</t>
  </si>
  <si>
    <t>U.1.01.01.02.999</t>
  </si>
  <si>
    <t>Altre spese per il personale n.a.c.</t>
  </si>
  <si>
    <t>011</t>
  </si>
  <si>
    <t>Borse di studio e sussidi</t>
  </si>
  <si>
    <t>U.1.01.01.01.010</t>
  </si>
  <si>
    <t xml:space="preserve">Assegni di studio </t>
  </si>
  <si>
    <t>012</t>
  </si>
  <si>
    <t>Buoni pasto</t>
  </si>
  <si>
    <t>U.1.01.01.02.002</t>
  </si>
  <si>
    <t>013</t>
  </si>
  <si>
    <t>Contributi centri di attività sociali, sportive e culturali</t>
  </si>
  <si>
    <t>U.1.01.01.02.001</t>
  </si>
  <si>
    <t>Contributi per asili nido e strutture sportive, ricreative o di vacanza messe a disposizione dei lavoratori dipendenti e delle loro famiglie e altre spese per il benessere del personale</t>
  </si>
  <si>
    <t>014</t>
  </si>
  <si>
    <t>Contributi per prestazioni sanitarie</t>
  </si>
  <si>
    <t>015</t>
  </si>
  <si>
    <t>Contributi aggiuntivi</t>
  </si>
  <si>
    <t>016</t>
  </si>
  <si>
    <t>017</t>
  </si>
  <si>
    <t>018</t>
  </si>
  <si>
    <t>019</t>
  </si>
  <si>
    <t>020</t>
  </si>
  <si>
    <t>021</t>
  </si>
  <si>
    <t>Altri compensi per personale a tempo determinato</t>
  </si>
  <si>
    <t>U.1.01.01.01.008</t>
  </si>
  <si>
    <t>Indennità ed altri compensi, esclusi i rimborsi spesa documentati per missione, corrisposti al personale a tempo determinato</t>
  </si>
  <si>
    <t>Acquisto di beni di consumo</t>
  </si>
  <si>
    <t>Carta, cancelleria e stampati</t>
  </si>
  <si>
    <t>Carta</t>
  </si>
  <si>
    <t>U.1.03.01.02.001</t>
  </si>
  <si>
    <t>Cancelleria</t>
  </si>
  <si>
    <t>Stampati</t>
  </si>
  <si>
    <t>Giornali, riviste e pubblicazioni</t>
  </si>
  <si>
    <t>Giornali e riviste</t>
  </si>
  <si>
    <t>U.1.03.01.01.001</t>
  </si>
  <si>
    <t>Pubblicazioni</t>
  </si>
  <si>
    <t>U.1.03.01.01.002</t>
  </si>
  <si>
    <t>Materiali e accessori</t>
  </si>
  <si>
    <t>Generi alimentari</t>
  </si>
  <si>
    <t>U.1.03.01.02.011</t>
  </si>
  <si>
    <t>Vestiario</t>
  </si>
  <si>
    <t>U.1.03.01.02.004</t>
  </si>
  <si>
    <t>Equipaggiamento</t>
  </si>
  <si>
    <t>U.1.03.01.02.003</t>
  </si>
  <si>
    <t>Carburanti, combustibili e lubrificanti</t>
  </si>
  <si>
    <t>U.1.03.01.02.002</t>
  </si>
  <si>
    <t xml:space="preserve">Carburanti, combustibili e lubrificanti </t>
  </si>
  <si>
    <t>Accessori per uffici e alloggi</t>
  </si>
  <si>
    <t>U.1.03.01.02.005</t>
  </si>
  <si>
    <t>Accessori per attività sportive e ricreative</t>
  </si>
  <si>
    <t>U.1.03.01.02.012</t>
  </si>
  <si>
    <t>Strumenti tecnico-specialistici non sanitari</t>
  </si>
  <si>
    <t>U.1.03.01.02.008</t>
  </si>
  <si>
    <t>Altri materiali tecnico-specialistici non sanitari</t>
  </si>
  <si>
    <t>U.1.03.01.02.007</t>
  </si>
  <si>
    <t>Materiale informatico</t>
  </si>
  <si>
    <t>U.1.03.01.02.006</t>
  </si>
  <si>
    <t>Medicinali e altri beni di consumo sanitario</t>
  </si>
  <si>
    <t>U.1.03.01.05.999</t>
  </si>
  <si>
    <t>Altri beni e prodotti sanitari n.a.c.</t>
  </si>
  <si>
    <t>Altri materiali e accessori n.a.c.</t>
  </si>
  <si>
    <t>U.1.03.01.02.999</t>
  </si>
  <si>
    <t>Altri beni e materiali di consumo n.a.c.</t>
  </si>
  <si>
    <t>Acquisto di servizi ed utilizzo di beni di terzi</t>
  </si>
  <si>
    <t>Consulenze</t>
  </si>
  <si>
    <t>Consulenza direzionale e organizzativa - esperto</t>
  </si>
  <si>
    <t>U.1.03.02.10.001</t>
  </si>
  <si>
    <t>Incarichi libero professionali di studi, ricerca e consulenza</t>
  </si>
  <si>
    <t>Consulenza direzionale e organizzativa - società</t>
  </si>
  <si>
    <t>U.1.03.02.10.003</t>
  </si>
  <si>
    <t>Incarichi a società di studi, ricerca e consulenza</t>
  </si>
  <si>
    <t>Consulenza tecnico-scientifica</t>
  </si>
  <si>
    <t>U.1.03.02.19.010</t>
  </si>
  <si>
    <t>Servizi di consulenza e prestazioni professionali ICT</t>
  </si>
  <si>
    <t>Consulenza giuridico-amministrativa - esperto</t>
  </si>
  <si>
    <t>Consulenza giuridico-amministrativa - società</t>
  </si>
  <si>
    <t>Consulenza informatica</t>
  </si>
  <si>
    <t>Altre consulenze n.a.c. - esperto</t>
  </si>
  <si>
    <t>Altre consulenze n.a.c. - società</t>
  </si>
  <si>
    <t>Ritenute previdenziali e assistenziali a carico del lavoratore</t>
  </si>
  <si>
    <t>Ritenute erariali a carico del lavoratore</t>
  </si>
  <si>
    <t>Contributi previdenziali e assistenziali a carico dell'Amministrazione</t>
  </si>
  <si>
    <t>Prestazioni professionali e specialistiche</t>
  </si>
  <si>
    <t>Interpretariato e traduzioni</t>
  </si>
  <si>
    <t>U.1.03.02.11.001</t>
  </si>
  <si>
    <t>Esperti per commissioni, comitati e consigli</t>
  </si>
  <si>
    <t>U.1.03.02.10.002</t>
  </si>
  <si>
    <t>Assistenza medico-sanitaria</t>
  </si>
  <si>
    <t>U.1.03.02.18.999</t>
  </si>
  <si>
    <t>Altri acquisti di servizi sanitari n.a.c.</t>
  </si>
  <si>
    <t>Assistenza psicologica, sociale e religiosa</t>
  </si>
  <si>
    <t>U.1.03.02.11.002</t>
  </si>
  <si>
    <t>Assistenza tecnico-informatica</t>
  </si>
  <si>
    <t>U.1.03.02.19.002</t>
  </si>
  <si>
    <t>Assistenza all'utente e formazione</t>
  </si>
  <si>
    <t>Perizie</t>
  </si>
  <si>
    <t>U.1.03.02.11.004</t>
  </si>
  <si>
    <t>Servizi investigativi e intercettazioni</t>
  </si>
  <si>
    <t>U.1.03.02.11.005</t>
  </si>
  <si>
    <t>Prestazioni professionali svolte da modelli viventi</t>
  </si>
  <si>
    <t>Altre prestazioni professionali e specialistiche n.a.c.</t>
  </si>
  <si>
    <t>U.1.03.02.11.999</t>
  </si>
  <si>
    <t>Servizi inerenti alla salute e alla sicurezza sul lavoro</t>
  </si>
  <si>
    <t>Servizi inerenti al trattamento e alla protezione dei dati personali</t>
  </si>
  <si>
    <t>Servizi per trasferte</t>
  </si>
  <si>
    <t>Servizi per trasferte in Italia</t>
  </si>
  <si>
    <t>U.1.03.02.02.001</t>
  </si>
  <si>
    <t>Rimborso per viaggio e trasloco</t>
  </si>
  <si>
    <t>Servizi per trasferte all'estero</t>
  </si>
  <si>
    <t>Promozione</t>
  </si>
  <si>
    <t xml:space="preserve">Pubblicità </t>
  </si>
  <si>
    <t>U.1.03.02.02.004</t>
  </si>
  <si>
    <t>Pubblicità</t>
  </si>
  <si>
    <t>Rappresentanza</t>
  </si>
  <si>
    <t>U.1.03.02.99.011</t>
  </si>
  <si>
    <t xml:space="preserve">Servizi per attività di rappresentanza </t>
  </si>
  <si>
    <t>Organizzazione manifestazioni e convegni</t>
  </si>
  <si>
    <t>U.1.03.02.02.005</t>
  </si>
  <si>
    <t>Organizzazione e partecipazione a manifestazioni e convegni</t>
  </si>
  <si>
    <t>Altre spese di promozione n.a.c.</t>
  </si>
  <si>
    <t>U.1.03.02.02.999</t>
  </si>
  <si>
    <t>Altre spese per relazioni pubbliche, convegni e mostre, pubblicità n.a.c</t>
  </si>
  <si>
    <t>Formazione e aggiornamento</t>
  </si>
  <si>
    <t>Formazione professionale generica</t>
  </si>
  <si>
    <t>U.1.03.02.04.004</t>
  </si>
  <si>
    <t>Acquisto di servizi per formazione obbligatoria</t>
  </si>
  <si>
    <t>Formazione professionale specialistica</t>
  </si>
  <si>
    <t>Altre spese di formazione e aggiornamento n.a.c.</t>
  </si>
  <si>
    <t>U.1.03.02.04.999</t>
  </si>
  <si>
    <t>Acquisto di servizi per altre spese per formazione e addestramento n.a.c.</t>
  </si>
  <si>
    <t>Manutenzione ordinaria e riparazioni</t>
  </si>
  <si>
    <t>Manutenzione ordinaria e riparazioni di beni immobili</t>
  </si>
  <si>
    <t>U.1.03.02.09.008</t>
  </si>
  <si>
    <t>Manutenzione ordinaria e riparazioni di beni mobili, arredi e accessori</t>
  </si>
  <si>
    <t>U.1.03.02.09.003</t>
  </si>
  <si>
    <t>Manutenzione ordinaria e riparazioni di mobili e arredi</t>
  </si>
  <si>
    <t>Manutenzione ordinaria e riparazioni di impianti e macchinari</t>
  </si>
  <si>
    <t>U.1.03.02.09.004</t>
  </si>
  <si>
    <t>Manutenzione ordinaria e riparazioni di officine e laboratori</t>
  </si>
  <si>
    <t>U.1.03.02.09.011</t>
  </si>
  <si>
    <t>Manutenzione ordinaria e riparazioni di altri beni materiali</t>
  </si>
  <si>
    <t>Manutenzione ordinaria e riparazioni di mezzi di trasporto</t>
  </si>
  <si>
    <t>U.1.03.02.09.001</t>
  </si>
  <si>
    <t>Manutenzione ordinaria e riparazioni di mezzi ad uso civile, di sicurezza e ordine pubblico</t>
  </si>
  <si>
    <t>Manutenzione ordinaria e riparazioni di hardware</t>
  </si>
  <si>
    <t>U.1.03.02.09.006</t>
  </si>
  <si>
    <t xml:space="preserve">Manutenzione ordinaria e riparazioni di macchine per ufficio </t>
  </si>
  <si>
    <t>Manutenzione ordinaria e riparazioni di software</t>
  </si>
  <si>
    <t>Manutenzione ordinaria e riparazioni di altri beni materiali n.a.c.</t>
  </si>
  <si>
    <t>Utilizzo di beni di terzi</t>
  </si>
  <si>
    <t>Noleggio e leasing di impianti e macchinari</t>
  </si>
  <si>
    <t>U.1.03.02.07.008</t>
  </si>
  <si>
    <t>Noleggi di impianti e macchinari</t>
  </si>
  <si>
    <t>Noleggio e leasing di mezzi di trasporto</t>
  </si>
  <si>
    <t>U.1.03.02.07.002</t>
  </si>
  <si>
    <t>Noleggi di mezzi di trasporto</t>
  </si>
  <si>
    <t>Noleggio di attrezzature scientifiche e sanitarie</t>
  </si>
  <si>
    <t>U.1.03.02.07.003</t>
  </si>
  <si>
    <t>Noleggi di attrezzature scientifiche e sanitarie</t>
  </si>
  <si>
    <t>Noleggio e leasing di hardware</t>
  </si>
  <si>
    <t>U.1.03.02.07.004</t>
  </si>
  <si>
    <t>Noleggi di hardware</t>
  </si>
  <si>
    <t>Locazione di beni immobili</t>
  </si>
  <si>
    <t>U.1.03.02.07.001</t>
  </si>
  <si>
    <t>Licenze d'uso per software</t>
  </si>
  <si>
    <t>U.1.03.02.07.006</t>
  </si>
  <si>
    <t>Altre spese sostenute per utilizzo di beni di terzi n.a.c.</t>
  </si>
  <si>
    <t>U.1.03.02.07.999</t>
  </si>
  <si>
    <t>Utenze e canoni</t>
  </si>
  <si>
    <t>Telefonia fissa</t>
  </si>
  <si>
    <t>U.1.03.02.05.001</t>
  </si>
  <si>
    <t>Telefonia mobile</t>
  </si>
  <si>
    <t>U.1.03.02.05.002</t>
  </si>
  <si>
    <t>Accesso a banche dati e a pubblicazioni online</t>
  </si>
  <si>
    <t>U.1.03.02.05.003</t>
  </si>
  <si>
    <t>Accesso a banche dati e a pubblicazioni on line</t>
  </si>
  <si>
    <t>Reti di trasmissione</t>
  </si>
  <si>
    <t>U.1.03.02.05.999</t>
  </si>
  <si>
    <t>Utenze e canoni per altri servizi n.a.c.</t>
  </si>
  <si>
    <t>Energia elettrica</t>
  </si>
  <si>
    <t>U.1.03.02.05.004</t>
  </si>
  <si>
    <t>Acqua</t>
  </si>
  <si>
    <t>U.1.03.02.05.005</t>
  </si>
  <si>
    <t>Gas</t>
  </si>
  <si>
    <t>U.1.03.02.05.006</t>
  </si>
  <si>
    <t>Servizi di ristorazione</t>
  </si>
  <si>
    <t>Mensa scolastica</t>
  </si>
  <si>
    <t>U.1.03.02.15.006</t>
  </si>
  <si>
    <t>Contratti di servizio per le mense scolastiche</t>
  </si>
  <si>
    <t>Per terzi</t>
  </si>
  <si>
    <t>U.1.03.02.14.999</t>
  </si>
  <si>
    <t>Altri servizi di ristorazione</t>
  </si>
  <si>
    <t>Altri servizi di ristorazione n.a.c.</t>
  </si>
  <si>
    <t>Servizi ausiliari</t>
  </si>
  <si>
    <t>Sorveglianza e custodia</t>
  </si>
  <si>
    <t>U.1.03.02.13.001</t>
  </si>
  <si>
    <t>Servizi di sorveglianza, custodia e accoglienza</t>
  </si>
  <si>
    <t>Servizi di pulizia e lavanderia</t>
  </si>
  <si>
    <t>U.1.03.02.13.002</t>
  </si>
  <si>
    <t>Stampa e rilegatura</t>
  </si>
  <si>
    <t>U.1.03.02.13.004</t>
  </si>
  <si>
    <t>Trasporti, traslochi e facchinaggio</t>
  </si>
  <si>
    <t>U.1.03.02.13.003</t>
  </si>
  <si>
    <t>Servizi ausiliari a beneficio del personale</t>
  </si>
  <si>
    <t>U.1.03.02.13.005</t>
  </si>
  <si>
    <t>Terziarizzazione dei servizi</t>
  </si>
  <si>
    <t>U.1.03.02.15.999</t>
  </si>
  <si>
    <t>Altre spese per contratti di servizio pubblico</t>
  </si>
  <si>
    <t>Rimozione e smaltimento di rifiuti ordinari e speciali</t>
  </si>
  <si>
    <t>U.1.03.02.13.006</t>
  </si>
  <si>
    <t>Rimozione e smaltimento di rifiuti tossico-nocivi e di altri materiali</t>
  </si>
  <si>
    <t>Altri servizi ausiliari n.a.c.</t>
  </si>
  <si>
    <t>U.1.03.02.13.999</t>
  </si>
  <si>
    <t>Assicurazioni</t>
  </si>
  <si>
    <t>Assicurazioni su beni immobili</t>
  </si>
  <si>
    <t>U.1.10.04.01.002</t>
  </si>
  <si>
    <t>Premi di assicurazione su beni immobili</t>
  </si>
  <si>
    <t>Assicurazioni su beni mobili</t>
  </si>
  <si>
    <t>U.1.10.04.01.001</t>
  </si>
  <si>
    <t>Premi di assicurazione su beni mobili</t>
  </si>
  <si>
    <t>Assicurazioni per alunni</t>
  </si>
  <si>
    <t>U.1.10.04.01.003</t>
  </si>
  <si>
    <t>Premi di assicurazione per responsabilità civile verso terzi</t>
  </si>
  <si>
    <t>Assicurazioni per personale scolastico</t>
  </si>
  <si>
    <t>Altre assicurazioni n.a.c.</t>
  </si>
  <si>
    <t>U.1.10.04.99.999</t>
  </si>
  <si>
    <t>Altri premi di assicurazione n.a.c.</t>
  </si>
  <si>
    <t>Visite, viaggi e programmi di studio all'estero</t>
  </si>
  <si>
    <t>Spese per visite, viaggi e programmi di studio all'estero</t>
  </si>
  <si>
    <t>Servizio di cassa</t>
  </si>
  <si>
    <t>Somme da corrispondere all'Istituto tesoriere</t>
  </si>
  <si>
    <t>U.1.03.02.17.002</t>
  </si>
  <si>
    <t>Oneri per servizio di tesoreria</t>
  </si>
  <si>
    <t>Altre spese per acquisto di servizi ed 
utilizzo di beni di terzi</t>
  </si>
  <si>
    <t>U.1.03.02.99.999</t>
  </si>
  <si>
    <t>Altri servizi diversi n.a.c.</t>
  </si>
  <si>
    <t>Acquisto di beni d'investimento</t>
  </si>
  <si>
    <t>Beni immateriali</t>
  </si>
  <si>
    <t>Software</t>
  </si>
  <si>
    <t>U.2.02.03.02.002</t>
  </si>
  <si>
    <t>Acquisto software</t>
  </si>
  <si>
    <t>Brevetti</t>
  </si>
  <si>
    <t>U.2.02.03.03.001</t>
  </si>
  <si>
    <t>Opere dell'Ingegno e Diritti d'autore</t>
  </si>
  <si>
    <t>U.2.02.03.04.001</t>
  </si>
  <si>
    <t>Opere dell'ingegno e Diritti d'autore</t>
  </si>
  <si>
    <t>Altri beni immateriali n.a.c.</t>
  </si>
  <si>
    <t>U.2.02.03.99.001</t>
  </si>
  <si>
    <t>Spese di investimento per beni immateriali n.a.c.</t>
  </si>
  <si>
    <t>Beni immobili</t>
  </si>
  <si>
    <t>Terreni agricoli</t>
  </si>
  <si>
    <t>U.2.02.02.01.001</t>
  </si>
  <si>
    <t>Terreni edificabili</t>
  </si>
  <si>
    <t>U.2.02.02.01.002</t>
  </si>
  <si>
    <t>Altri terreni n.a.c.</t>
  </si>
  <si>
    <t>U.2.02.02.01.999</t>
  </si>
  <si>
    <t>Infrastrutture idrauliche</t>
  </si>
  <si>
    <t>U.2.02.01.09.010</t>
  </si>
  <si>
    <t>Opere per la sistemazione del suolo</t>
  </si>
  <si>
    <t>U.2.02.01.09.014</t>
  </si>
  <si>
    <t>Fabbricati ad uso scolastico</t>
  </si>
  <si>
    <t>U.2.02.01.09.003</t>
  </si>
  <si>
    <t>Fabbricati rurali</t>
  </si>
  <si>
    <t>U.2.02.01.09.005</t>
  </si>
  <si>
    <t>Beni immobili di valore culturale, storico, archeologico ed artistico</t>
  </si>
  <si>
    <t>U.2.02.01.10.999</t>
  </si>
  <si>
    <t>Beni immobili di valore culturale, storico ed artistico n.a.c.</t>
  </si>
  <si>
    <t>Impianti sportivi</t>
  </si>
  <si>
    <t>U.2.02.01.09.016</t>
  </si>
  <si>
    <t>Altri beni immobili n.a.c.</t>
  </si>
  <si>
    <t>U.2.02.01.09.999</t>
  </si>
  <si>
    <t>Beni immobili n.a.c.</t>
  </si>
  <si>
    <t>Beni mobili</t>
  </si>
  <si>
    <t>Mezzi di trasporto stradali leggeri</t>
  </si>
  <si>
    <t>U.2.02.01.01.001</t>
  </si>
  <si>
    <t>Mezzi di trasporto stradali</t>
  </si>
  <si>
    <t>Mezzi di trasporto stradali pesanti</t>
  </si>
  <si>
    <t>Automezzi ad uso specifico</t>
  </si>
  <si>
    <t>Mezzi di trasporto aerei</t>
  </si>
  <si>
    <t>U.2.02.01.01.002</t>
  </si>
  <si>
    <t>Mezzi di trasporto marittimi</t>
  </si>
  <si>
    <t>U.2.02.01.01.003</t>
  </si>
  <si>
    <t>Mezzi di trasporto per vie d'acqua</t>
  </si>
  <si>
    <t>Macchinari per ufficio</t>
  </si>
  <si>
    <t>U.2.02.01.06.001</t>
  </si>
  <si>
    <t>Macchine per ufficio</t>
  </si>
  <si>
    <t>Mobili e arredi per ufficio</t>
  </si>
  <si>
    <t>U.2.02.01.03.001</t>
  </si>
  <si>
    <t>Mobili e arredi per alloggi e pertinenze</t>
  </si>
  <si>
    <t>U.2.02.01.03.002</t>
  </si>
  <si>
    <t>Mobili e arredi per locali ad uso specifico</t>
  </si>
  <si>
    <t>U.2.02.01.03.003</t>
  </si>
  <si>
    <t>Mobili e arredi per laboratori</t>
  </si>
  <si>
    <t>Macchinari</t>
  </si>
  <si>
    <t>U.2.02.01.04.001</t>
  </si>
  <si>
    <t>Impianti</t>
  </si>
  <si>
    <t>U.2.02.01.04.002</t>
  </si>
  <si>
    <t>U.2.02.01.05.001</t>
  </si>
  <si>
    <t>Server</t>
  </si>
  <si>
    <t>U.2.02.01.07.001</t>
  </si>
  <si>
    <t>Periferiche</t>
  </si>
  <si>
    <t>U.2.02.01.07.003</t>
  </si>
  <si>
    <t>Apparati di telecomunicazione</t>
  </si>
  <si>
    <t>U.2.02.01.07.004</t>
  </si>
  <si>
    <t>Tablet e dispositivi di telefonia fissa e mobile</t>
  </si>
  <si>
    <t>U.2.02.01.07.005</t>
  </si>
  <si>
    <t>Hardware n.a.c.</t>
  </si>
  <si>
    <t>U.2.02.01.07.999</t>
  </si>
  <si>
    <t>Beni mobili di valore culturale, storico, archeologico ed artistico</t>
  </si>
  <si>
    <t>U.2.02.01.11.001</t>
  </si>
  <si>
    <t>Oggetti di valore</t>
  </si>
  <si>
    <t>Materiale bibliografico</t>
  </si>
  <si>
    <t>U.2.02.01.99.001</t>
  </si>
  <si>
    <t>Strumenti musicali</t>
  </si>
  <si>
    <t>U.2.02.01.99.002</t>
  </si>
  <si>
    <t>Animali</t>
  </si>
  <si>
    <t>U.2.02.02.02.005</t>
  </si>
  <si>
    <t>Fauna</t>
  </si>
  <si>
    <t>022</t>
  </si>
  <si>
    <t>Altri beni mobili n.a.c.</t>
  </si>
  <si>
    <t>U.2.02.01.99.999</t>
  </si>
  <si>
    <t>Altri beni materiali diversi</t>
  </si>
  <si>
    <t>Manutenzione straordinaria</t>
  </si>
  <si>
    <t>Manutenzione straordinaria infrastrutture idrauliche</t>
  </si>
  <si>
    <t>Manutenzione straordinaria opere per la sistemazione del suolo</t>
  </si>
  <si>
    <t>Manutenzione straordinaria fabbricati ad uso scolastico</t>
  </si>
  <si>
    <t>Manutenzione straordinaria fabbricati rurali</t>
  </si>
  <si>
    <t>Manutenzione straordinaria beni immobili di valore culturale, storico, archeologico, ed artistico</t>
  </si>
  <si>
    <t>Manutenzione straordinaria impianti sportivi</t>
  </si>
  <si>
    <t>Manutenzione straordinaria mezzi di trasporto stradali pesanti</t>
  </si>
  <si>
    <t>Manutenzione straordinaria automezzi ad uso specifico</t>
  </si>
  <si>
    <t>Manutenzione straordinaria mezzi di trasporto aerei</t>
  </si>
  <si>
    <t>Manutenzione straordinaria mezzi di trasporto marittimi</t>
  </si>
  <si>
    <t>Manutenzione straordinaria mobili ed arredi per ufficio</t>
  </si>
  <si>
    <t>Manutenzione straordinaria mobili e arredi per alloggi e pertinenze</t>
  </si>
  <si>
    <t>Manutenzione straordinaria mobili e arredi per laboratori</t>
  </si>
  <si>
    <t>Manutenzione straordinaria macchinari</t>
  </si>
  <si>
    <t>Manutenzione straordinaria impianti</t>
  </si>
  <si>
    <t>Manutenzione straordinaria attrezzature scientifiche</t>
  </si>
  <si>
    <t>Manutenzione straordinaria server</t>
  </si>
  <si>
    <t>Manutenzione straordinaria periferiche</t>
  </si>
  <si>
    <t>Manutenzione straordinaria apparati di telecomunicazione</t>
  </si>
  <si>
    <t>Manutenzione straordinaria tablet e dispositivi di telefonia fissa e mobile</t>
  </si>
  <si>
    <t>Manutenzione straordinaria Hardware n.a.c.</t>
  </si>
  <si>
    <t>Manutenzione straordinaria software</t>
  </si>
  <si>
    <t>U.2.02.03.02.001</t>
  </si>
  <si>
    <t>Sviluppo software e manutenzione evolutiva</t>
  </si>
  <si>
    <t>023</t>
  </si>
  <si>
    <t>Manutenzione straordinaria oggetti di valore</t>
  </si>
  <si>
    <t>024</t>
  </si>
  <si>
    <t>Manutenzione straordinaria materiale bibliografico</t>
  </si>
  <si>
    <t>025</t>
  </si>
  <si>
    <t>Manutenzione straordinaria strumenti musicali</t>
  </si>
  <si>
    <t>026</t>
  </si>
  <si>
    <t>Altre manutenzioni straordinarie n.a.c.</t>
  </si>
  <si>
    <t>Immobilizzazioni finanziarie</t>
  </si>
  <si>
    <t>Titoli dello stato</t>
  </si>
  <si>
    <t>U.3.04.01.01.999</t>
  </si>
  <si>
    <t>Incremento di altre attività finanziarie verso altre Amministrazioni Centrali n.a.c.</t>
  </si>
  <si>
    <t>Altre immobilizzazioni finanziarie n.a.c.</t>
  </si>
  <si>
    <t>Altre spese</t>
  </si>
  <si>
    <t>Amministrative</t>
  </si>
  <si>
    <t>Spese postali</t>
  </si>
  <si>
    <t>U.1.03.02.16.002</t>
  </si>
  <si>
    <t>Carte valori, bollati e registrazione contratti</t>
  </si>
  <si>
    <t>U.1.03.02.16.999</t>
  </si>
  <si>
    <t>Altre spese per servizi amministrativi</t>
  </si>
  <si>
    <t>Onorificenze e riconoscimenti istituzionali</t>
  </si>
  <si>
    <t>U.1.03.02.16.003</t>
  </si>
  <si>
    <t>Pubblicazioni bandi di gara</t>
  </si>
  <si>
    <t>U.1.03.02.16.001</t>
  </si>
  <si>
    <t>Pubblicazione bandi di gara</t>
  </si>
  <si>
    <t>Iscrizione a ordini professionali</t>
  </si>
  <si>
    <t>U.1.03.02.99.003</t>
  </si>
  <si>
    <t>Quote di associazioni</t>
  </si>
  <si>
    <t>Altre spese amministrative n.a.c.</t>
  </si>
  <si>
    <t>Revisori dei conti</t>
  </si>
  <si>
    <t>Indennità ai Revisori</t>
  </si>
  <si>
    <t>U.1.03.02.01.001</t>
  </si>
  <si>
    <t>Organi istituzionali dell'amministrazione - Indennità</t>
  </si>
  <si>
    <t>Compensi ai Revisori</t>
  </si>
  <si>
    <t>U.1.03.02.01.008</t>
  </si>
  <si>
    <t>Compensi agli organi istituzionali di revisione, di controllo ed altri incarichi istituzionali dell'amministrazione</t>
  </si>
  <si>
    <t>Rimborsi spese per i Revisori</t>
  </si>
  <si>
    <t>U.1.03.02.01.002</t>
  </si>
  <si>
    <t xml:space="preserve">Organi istituzionali dell'amministrazione - Rimborsi </t>
  </si>
  <si>
    <t>Altri Contributi a carico dell'amministrazione n.a.c.</t>
  </si>
  <si>
    <t>U.1.02.01.99.999</t>
  </si>
  <si>
    <t>Imposte, tasse e proventi assimilati a carico dell'ente n.a.c.</t>
  </si>
  <si>
    <t>Partecipazione ad organizzazioni</t>
  </si>
  <si>
    <t>Partecipazione ad organismi nazionali</t>
  </si>
  <si>
    <t>Partecipazione ad organismi internazionali</t>
  </si>
  <si>
    <t>Partecipazione a reti di scuole e consorzi</t>
  </si>
  <si>
    <t>Partecipazione a gare e concorsi</t>
  </si>
  <si>
    <t>Altre spese di partecipazione ad organizzazioni n.a.c.</t>
  </si>
  <si>
    <t>Borse di studio</t>
  </si>
  <si>
    <t>Borse di studio e sussidi agli studenti</t>
  </si>
  <si>
    <t>U.1.04.02.03.001</t>
  </si>
  <si>
    <t xml:space="preserve">Borse di studio </t>
  </si>
  <si>
    <t>Contributi agli studenti</t>
  </si>
  <si>
    <t>U.1.04.02.05.999</t>
  </si>
  <si>
    <t>Altri trasferimenti a famiglie n.a.c.</t>
  </si>
  <si>
    <t>Imposte e tasse</t>
  </si>
  <si>
    <t>Imposte</t>
  </si>
  <si>
    <t>Imposte sul reddito</t>
  </si>
  <si>
    <t>U.1.02.01.10.001</t>
  </si>
  <si>
    <t xml:space="preserve">Imposta sul reddito delle persone giuridiche (ex IRPEG) </t>
  </si>
  <si>
    <t>Imposte sul patrimonio</t>
  </si>
  <si>
    <t>U.1.02.01.12.001</t>
  </si>
  <si>
    <t>Imposta Municipale Propria</t>
  </si>
  <si>
    <t>Imposte di registro</t>
  </si>
  <si>
    <t>U.1.02.01.02.001</t>
  </si>
  <si>
    <t>Imposta di registro e di bollo</t>
  </si>
  <si>
    <t>I.V.A.</t>
  </si>
  <si>
    <t>U.1.10.03.01.001</t>
  </si>
  <si>
    <t>Versamenti IVA a debito per le gestioni commerciali</t>
  </si>
  <si>
    <t>Altre imposte n.a.c.</t>
  </si>
  <si>
    <t>Tasse</t>
  </si>
  <si>
    <t>Tassa di rimozione rifiuti solidi urbani</t>
  </si>
  <si>
    <t>U.1.02.01.06.001</t>
  </si>
  <si>
    <t>Tassa e/o tariffa smaltimento rifiuti solidi urbani</t>
  </si>
  <si>
    <t>Tassa per passi carrabili</t>
  </si>
  <si>
    <t>U.1.02.01.07.001</t>
  </si>
  <si>
    <t>Tassa e/o canone occupazione spazi e aree pubbliche</t>
  </si>
  <si>
    <t>Tassa di possesso per mezzi di trasporto</t>
  </si>
  <si>
    <t>U.1.02.01.09.001</t>
  </si>
  <si>
    <t>Tassa di circolazione dei veicoli a motore (tassa automobilistica)</t>
  </si>
  <si>
    <t>Altre tasse n.a.c.</t>
  </si>
  <si>
    <t>Oneri straordinari e da contenzioso</t>
  </si>
  <si>
    <t>Oneri straordinari</t>
  </si>
  <si>
    <t>Interessi passivi per ritardati pagamenti</t>
  </si>
  <si>
    <t>U.1.07.06.02.999</t>
  </si>
  <si>
    <t>Interessi di mora ad altri soggetti</t>
  </si>
  <si>
    <t>Sanzioni amministrative</t>
  </si>
  <si>
    <t>U.1.10.05.01.001</t>
  </si>
  <si>
    <t>Spese dovute a sanzioni</t>
  </si>
  <si>
    <t>Altri oneri straordinari n.a.c.</t>
  </si>
  <si>
    <t>U.1.10.99.99.999</t>
  </si>
  <si>
    <t>Altre spese correnti n.a.c.</t>
  </si>
  <si>
    <t>Oneri da contenzioso</t>
  </si>
  <si>
    <t>Oneri da contenzioso verso personale dipendente</t>
  </si>
  <si>
    <t>U.1.10.05.04.001</t>
  </si>
  <si>
    <t>Oneri da contenzioso verso fornitori</t>
  </si>
  <si>
    <t>Oneri da contenzioso verso cittadini</t>
  </si>
  <si>
    <t>Oneri finanziari</t>
  </si>
  <si>
    <t>Oneri su finanziamenti specifici</t>
  </si>
  <si>
    <t>Rimborso di mutui</t>
  </si>
  <si>
    <t>U.4.03.01.04.999</t>
  </si>
  <si>
    <t>Rimborso Mutui e altri finanziamenti a medio lungo termine ad altre imprese</t>
  </si>
  <si>
    <t>Rimborso di anticipazioni</t>
  </si>
  <si>
    <t>U.5.01.01.01.001</t>
  </si>
  <si>
    <t>Chiusura Anticipazioni ricevute da istituto tesoriere/cassiere</t>
  </si>
  <si>
    <t>Altri oneri finanziari n.a.c.</t>
  </si>
  <si>
    <t>U.1.07.06.99.999</t>
  </si>
  <si>
    <t>Altri interessi passivi ad altri soggetti</t>
  </si>
  <si>
    <t>Rimborsi e poste correttive</t>
  </si>
  <si>
    <t>Restituzione versamenti non dovuti</t>
  </si>
  <si>
    <t>Restituzione versamenti non dovuti all'Unione Europea</t>
  </si>
  <si>
    <t>U.1.09.03.01.001</t>
  </si>
  <si>
    <t>Rimborsi di trasferimenti all'Unione Europea</t>
  </si>
  <si>
    <t>Restituzione versamenti non dovuti ad Amministrazioni Centrali</t>
  </si>
  <si>
    <t>U.1.09.99.01.001</t>
  </si>
  <si>
    <t>Rimborsi di parte corrente ad Amministrazioni Centrali di somme non dovute o incassate in eccesso</t>
  </si>
  <si>
    <t>Restituzione versamenti non dovuti ad Amministrazioni Locali</t>
  </si>
  <si>
    <t>U.1.09.99.02.001</t>
  </si>
  <si>
    <t>Rimborsi di parte corrente ad Amministrazioni Locali di somme non dovute o incassate in eccesso</t>
  </si>
  <si>
    <t>Restituzione versamenti non dovuti a Famiglie</t>
  </si>
  <si>
    <t>U.1.09.99.04.001</t>
  </si>
  <si>
    <t>Rimborsi di parte corrente a Famiglie di somme non dovute o incassate in eccesso</t>
  </si>
  <si>
    <t>Restituzione somme non utilizzate</t>
  </si>
  <si>
    <t>Restituzione somme non utilizzate all'Unione Europea</t>
  </si>
  <si>
    <t>Restituzione somme non utilizzate ad Amministrazioni Centrali</t>
  </si>
  <si>
    <t>Restituzione somme non utilizzate ad Amministrazioni Locali</t>
  </si>
  <si>
    <t>Restituzione somme non utilizzate a Famiglie</t>
  </si>
  <si>
    <t>98</t>
  </si>
  <si>
    <t>Fondo di riserva</t>
  </si>
  <si>
    <t>Fondo ordinario</t>
  </si>
  <si>
    <t>U.1.10.01.01.001</t>
  </si>
  <si>
    <t>Fondi di riserva</t>
  </si>
  <si>
    <t>Anticipo al Direttore S.G.A.</t>
  </si>
  <si>
    <t>U.7.01.99.03.001</t>
  </si>
  <si>
    <t>Costituzione fondi economali e carte aziendali</t>
  </si>
  <si>
    <t>U.7.01.99.99.999</t>
  </si>
  <si>
    <t>Altre uscite per partite di giro n.a.c.</t>
  </si>
  <si>
    <t>100</t>
  </si>
  <si>
    <t>Disavanzo di amministrazione presunto</t>
  </si>
  <si>
    <t>Manca raccordo</t>
  </si>
  <si>
    <t>101</t>
  </si>
  <si>
    <t>Disponibilità finanziaria da programmare</t>
  </si>
  <si>
    <t>Disponibilità da programmare</t>
  </si>
  <si>
    <t>Riga aggiuntiva</t>
  </si>
  <si>
    <t>ALLEGATO 3</t>
  </si>
  <si>
    <t>MODELLO DEL PIANO ANNUALE DEI FLUSSI DI CASSA DEGLI ENTI E ORGANISMI PUBBLICI DI CUI ALL'ARTICOLO 1, COMMA 2, DEL DECRETO LEGISLATIVO 30 MARZO 2001, N. 165, IN CONTABILITA' FINANZIARIA, AD ESCLUSIONE DEGLI ENTI TERRITORIALI E DEI LORO ENTI STRUMENTALI</t>
  </si>
  <si>
    <t>Codice Piano dei conti integrato di cui al D.P.R. n. 132/2013</t>
  </si>
  <si>
    <t>Descrizione</t>
  </si>
  <si>
    <t>Riscossioni (in c/competenza e in c/residui)</t>
  </si>
  <si>
    <t>Totale anno
(12/12)</t>
  </si>
  <si>
    <t xml:space="preserve">Dati al 31 agosto (dal 1/1 al 31/8)
</t>
  </si>
  <si>
    <t>Ultimi 4/12
(di periodo: 1/9-31/12)</t>
  </si>
  <si>
    <t xml:space="preserve">
Dati al 31 dicembre (dati cumulati dal 1/1 al 31/12)</t>
  </si>
  <si>
    <t>Previsioni di cassa</t>
  </si>
  <si>
    <t>Di cui 4/12</t>
  </si>
  <si>
    <t>E.1.00.00.00.000</t>
  </si>
  <si>
    <t>Entrate correnti di natura tributaria, contributiva e perequativa</t>
  </si>
  <si>
    <t>E.1.01.00.00.000</t>
  </si>
  <si>
    <t>Tributi</t>
  </si>
  <si>
    <t>E.1.02.00.00.000</t>
  </si>
  <si>
    <t>Contributi sociali e premi</t>
  </si>
  <si>
    <t>E.2.00.00.00.000</t>
  </si>
  <si>
    <t>Trasferimenti correnti</t>
  </si>
  <si>
    <t>E.2.01.01.00.000</t>
  </si>
  <si>
    <t>Trasferimenti correnti da Amministrazioni pubbliche</t>
  </si>
  <si>
    <t>E.2.01.02.00.000</t>
  </si>
  <si>
    <t>Trasferimenti correnti da Famiglie</t>
  </si>
  <si>
    <t>E.2.01.03.00.000</t>
  </si>
  <si>
    <t>Trasferimenti correnti da Imprese</t>
  </si>
  <si>
    <t>E.2.01.04.00.000</t>
  </si>
  <si>
    <t>E.2.01.05.00.000</t>
  </si>
  <si>
    <t>Trasferimenti correnti dall'Unione Europea e dal Resto del Mondo</t>
  </si>
  <si>
    <t>E.3.00.00.00.000</t>
  </si>
  <si>
    <t>Entrate extratributarie</t>
  </si>
  <si>
    <t>E.3.01.00.00.000</t>
  </si>
  <si>
    <t>Vendita di beni e servizi e proventi derivanti dalla gestione dei beni</t>
  </si>
  <si>
    <t>E.3.02.00.00.000</t>
  </si>
  <si>
    <t>Proventi derivanti dall'attività di controllo e repressione delle irregolarità e degli illeciti</t>
  </si>
  <si>
    <t>E.3.03.00.00.000</t>
  </si>
  <si>
    <t>Interessi attivi</t>
  </si>
  <si>
    <t>E.3.04.00.00.000</t>
  </si>
  <si>
    <t>Altre entrate da redditi da capitale</t>
  </si>
  <si>
    <t>E.3.05.00.00.000</t>
  </si>
  <si>
    <t>Rimborsi e altre entrate correnti</t>
  </si>
  <si>
    <t>E.4.00.00.00.000</t>
  </si>
  <si>
    <t>Entrate in conto capitale</t>
  </si>
  <si>
    <t>E.4.01.00.00.000</t>
  </si>
  <si>
    <t>Tributi in conto capitale</t>
  </si>
  <si>
    <t>E.4.02.00.00.000</t>
  </si>
  <si>
    <t>Contributi agli investimenti</t>
  </si>
  <si>
    <t>E.4.03.00.00.000</t>
  </si>
  <si>
    <t>Altri trasferimenti in conto capitale</t>
  </si>
  <si>
    <t>E.4.04.00.00.000</t>
  </si>
  <si>
    <t>Entrate da alienazione di beni materiali e immateriali</t>
  </si>
  <si>
    <t>E.5.00.00.00.000</t>
  </si>
  <si>
    <t>Entrate da riduzione di attività finanziarie</t>
  </si>
  <si>
    <t>E.5.01.00.00.000</t>
  </si>
  <si>
    <t>Alienazione di attività finanziarie</t>
  </si>
  <si>
    <t>E.5.02.00.00.000</t>
  </si>
  <si>
    <t>Riscossione crediti di breve termine</t>
  </si>
  <si>
    <t>E.5.03.00.00.000</t>
  </si>
  <si>
    <t>Riscossione crediti di medio-lungo termine</t>
  </si>
  <si>
    <t>E.5.04.00.00.000</t>
  </si>
  <si>
    <t>Altre entrate per riduzione di attività finanziarie</t>
  </si>
  <si>
    <t>E.6.00.00.00.000</t>
  </si>
  <si>
    <t>Accensione Prestiti</t>
  </si>
  <si>
    <t>E.9.00.00.00.000</t>
  </si>
  <si>
    <t>Entrate per conto terzi e partite di giro</t>
  </si>
  <si>
    <t>E.9.01.00.00.000</t>
  </si>
  <si>
    <t>Entrate per partite di giro</t>
  </si>
  <si>
    <t>E.9.02.00.00.000</t>
  </si>
  <si>
    <t>Entrate per conto terzi</t>
  </si>
  <si>
    <t>Incassi da regolarizzare(2)</t>
  </si>
  <si>
    <t xml:space="preserve">TOTALE RISCOSSIONI (al netto anticipazione del tesoriere) </t>
  </si>
  <si>
    <t>di cui riscossioni con vincolo di cassa</t>
  </si>
  <si>
    <t>TOTALE RISORSE DISPONIBILI</t>
  </si>
  <si>
    <t>di cui con vincolo di cassa</t>
  </si>
  <si>
    <t>U.1.00.00.00.000</t>
  </si>
  <si>
    <t>Spese correnti</t>
  </si>
  <si>
    <t>U.1.01.00.00.000</t>
  </si>
  <si>
    <t>Redditi da lavoro dipendente</t>
  </si>
  <si>
    <t>U.1.02.00.00.000</t>
  </si>
  <si>
    <t>Imposte e tasse a carico dell'ente</t>
  </si>
  <si>
    <t>U.1.03.00.00.000</t>
  </si>
  <si>
    <t>Acquisto di beni e servizi</t>
  </si>
  <si>
    <t>U.1.04.00.00.000</t>
  </si>
  <si>
    <t>U.1.07.00.00.000</t>
  </si>
  <si>
    <t>Interessi passivi</t>
  </si>
  <si>
    <t>U.1.08.00.00.000</t>
  </si>
  <si>
    <t>Altre spese per redditi da capitale</t>
  </si>
  <si>
    <t>U.1.09.00.00.000</t>
  </si>
  <si>
    <t>Rimborsi e poste correttive delle entrate</t>
  </si>
  <si>
    <t>U.1.10.00.00.000</t>
  </si>
  <si>
    <t>Altre spese correnti</t>
  </si>
  <si>
    <t>U.2.00.00.00.000</t>
  </si>
  <si>
    <t>Spese in conto capitale</t>
  </si>
  <si>
    <t>U.2.01.00.00.000</t>
  </si>
  <si>
    <t>Tributi in conto capitale a carico dell'ente</t>
  </si>
  <si>
    <t>U.2.02.00.00.000</t>
  </si>
  <si>
    <t>Investimenti fissi lordi e acquisto di terreni</t>
  </si>
  <si>
    <t>U.2.03.00.00.000</t>
  </si>
  <si>
    <t>U.2.04.00.00.000</t>
  </si>
  <si>
    <t>U.2.05.00.00.000</t>
  </si>
  <si>
    <t>Altre spese in conto capitale</t>
  </si>
  <si>
    <t>U.3.00.00.00.000</t>
  </si>
  <si>
    <t>Spese per incremento attività finanziarie</t>
  </si>
  <si>
    <t>U.3.01.00.00.000</t>
  </si>
  <si>
    <t>Acquisizioni di attività finanziarie</t>
  </si>
  <si>
    <t>U.3.02.00.00.000</t>
  </si>
  <si>
    <t>Concessione crediti di breve termine</t>
  </si>
  <si>
    <t>U.3.03.00.00.000</t>
  </si>
  <si>
    <t>Concessione crediti di medio-lungo termine</t>
  </si>
  <si>
    <t>U.3.04.00.00.000</t>
  </si>
  <si>
    <t>Altre spese per incremento di attività finanziarie</t>
  </si>
  <si>
    <t>U.4.00.00.00.000</t>
  </si>
  <si>
    <t>Rimborso Prestiti</t>
  </si>
  <si>
    <t>U.5.00.00.00.000</t>
  </si>
  <si>
    <t>U.7.00.00.00.000</t>
  </si>
  <si>
    <t>Uscite per conto terzi e partite di giro</t>
  </si>
  <si>
    <t>U.7.01.00.00.000</t>
  </si>
  <si>
    <t>Uscite per partite di giro</t>
  </si>
  <si>
    <t>U.7.02.00.00.000</t>
  </si>
  <si>
    <t>Uscite per conto terzi</t>
  </si>
  <si>
    <t xml:space="preserve">Pagamenti da regolarizzare(2) </t>
  </si>
  <si>
    <t>TOTALE PAGAMENTI</t>
  </si>
  <si>
    <t>di cui pagamenti con vincolo di cassa</t>
  </si>
  <si>
    <t>FONDO DI CASSA – saldo stimato (fine periodo)</t>
  </si>
  <si>
    <t>-</t>
  </si>
  <si>
    <t xml:space="preserve">di cui con vincolo di cassa </t>
  </si>
  <si>
    <t>RICORSO ANTICIPAZIONI DELL'ISTITUTO TESORIERE</t>
  </si>
  <si>
    <t>Codice_PDC_int</t>
  </si>
  <si>
    <t>Criterio_SUMIF</t>
  </si>
  <si>
    <t>E.1.*</t>
  </si>
  <si>
    <t>E.1.01.*</t>
  </si>
  <si>
    <t>E.1.02.*</t>
  </si>
  <si>
    <t>E.2.*</t>
  </si>
  <si>
    <t>E.2.01.01.*</t>
  </si>
  <si>
    <t>E.2.01.02.*</t>
  </si>
  <si>
    <t>E.2.01.03.*</t>
  </si>
  <si>
    <t>E.2.01.04.*</t>
  </si>
  <si>
    <t>E.2.01.05.*</t>
  </si>
  <si>
    <t>E.3.*</t>
  </si>
  <si>
    <t>E.3.01.*</t>
  </si>
  <si>
    <t>E.3.02.*</t>
  </si>
  <si>
    <t>E.3.03.*</t>
  </si>
  <si>
    <t>E.3.04.*</t>
  </si>
  <si>
    <t>E.3.05.*</t>
  </si>
  <si>
    <t>E.4.*</t>
  </si>
  <si>
    <t>E.4.01.*</t>
  </si>
  <si>
    <t>E.4.02.*</t>
  </si>
  <si>
    <t>E.4.03.*</t>
  </si>
  <si>
    <t>E.4.04.*</t>
  </si>
  <si>
    <t>E.5.*</t>
  </si>
  <si>
    <t>E.5.01.*</t>
  </si>
  <si>
    <t>E.5.02.*</t>
  </si>
  <si>
    <t>E.5.03.*</t>
  </si>
  <si>
    <t>E.5.04.*</t>
  </si>
  <si>
    <t>E.6.*</t>
  </si>
  <si>
    <t>E.9.*</t>
  </si>
  <si>
    <t>E.9.01.*</t>
  </si>
  <si>
    <t>E.9.02.*</t>
  </si>
  <si>
    <t>U.1.*</t>
  </si>
  <si>
    <t>U.1.01.*</t>
  </si>
  <si>
    <t>U.1.02.*</t>
  </si>
  <si>
    <t>U.1.03.*</t>
  </si>
  <si>
    <t>U.1.04.*</t>
  </si>
  <si>
    <t>U.1.07.*</t>
  </si>
  <si>
    <t>U.1.08.*</t>
  </si>
  <si>
    <t>U.1.09.*</t>
  </si>
  <si>
    <t>U.1.10.*</t>
  </si>
  <si>
    <t>U.2.*</t>
  </si>
  <si>
    <t>U.2.01.*</t>
  </si>
  <si>
    <t>U.2.02.*</t>
  </si>
  <si>
    <t>U.2.03.*</t>
  </si>
  <si>
    <t>U.2.04.*</t>
  </si>
  <si>
    <t>U.2.05.*</t>
  </si>
  <si>
    <t>U.3.*</t>
  </si>
  <si>
    <t>U.3.01.*</t>
  </si>
  <si>
    <t>U.3.02.*</t>
  </si>
  <si>
    <t>U.3.03.*</t>
  </si>
  <si>
    <t>U.3.04.*</t>
  </si>
  <si>
    <t>U.4.*</t>
  </si>
  <si>
    <t>U.5.*</t>
  </si>
  <si>
    <t>U.7.*</t>
  </si>
  <si>
    <t>U.7.01.*</t>
  </si>
  <si>
    <t>U.7.02.*</t>
  </si>
  <si>
    <t>Data 03/03/2026</t>
  </si>
  <si>
    <t>FIRMA DEL DSGA D.S.G.A. Daniela DANDINI</t>
  </si>
</sst>
</file>

<file path=xl/styles.xml><?xml version="1.0" encoding="utf-8"?>
<styleSheet xmlns="http://schemas.openxmlformats.org/spreadsheetml/2006/main">
  <numFmts count="4">
    <numFmt numFmtId="164" formatCode="_-* #,##0_-;\-* #,##0_-;_-* \-_-;_-@"/>
    <numFmt numFmtId="165" formatCode="\€\ #,##0.00;[Red]\€\ \-#,##0.00;&quot;-&quot;"/>
    <numFmt numFmtId="166" formatCode="#"/>
    <numFmt numFmtId="167" formatCode="&quot;€ &quot;#,##0.00;[Red]\ &quot;€ -&quot;#,##0.00;\-"/>
  </numFmts>
  <fonts count="29">
    <font>
      <sz val="11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4"/>
      <name val="Calibri"/>
      <family val="2"/>
    </font>
    <font>
      <b/>
      <sz val="11"/>
      <color rgb="FF000000"/>
      <name val="Arial"/>
      <family val="2"/>
    </font>
    <font>
      <b/>
      <i/>
      <sz val="10"/>
      <color theme="1"/>
      <name val="Arial"/>
      <family val="2"/>
    </font>
    <font>
      <b/>
      <sz val="12"/>
      <color rgb="FF000000"/>
      <name val="Arial"/>
      <family val="2"/>
    </font>
    <font>
      <b/>
      <sz val="13"/>
      <color theme="1"/>
      <name val="Calibri"/>
      <family val="2"/>
    </font>
    <font>
      <b/>
      <sz val="12"/>
      <color theme="1"/>
      <name val="Arial"/>
      <family val="2"/>
    </font>
    <font>
      <sz val="10.5"/>
      <color theme="1"/>
      <name val="Calibri"/>
      <family val="2"/>
    </font>
    <font>
      <sz val="12"/>
      <color theme="1"/>
      <name val="Arial"/>
      <family val="2"/>
    </font>
    <font>
      <b/>
      <i/>
      <sz val="13"/>
      <color theme="1"/>
      <name val="Calibri"/>
      <family val="2"/>
    </font>
    <font>
      <b/>
      <sz val="10.5"/>
      <color theme="1"/>
      <name val="Calibri"/>
      <family val="2"/>
    </font>
    <font>
      <b/>
      <sz val="12"/>
      <color theme="1"/>
      <name val="Calibri"/>
      <family val="2"/>
    </font>
    <font>
      <sz val="13"/>
      <color theme="1"/>
      <name val="Calibri"/>
      <family val="2"/>
    </font>
    <font>
      <b/>
      <i/>
      <sz val="10"/>
      <color theme="1"/>
      <name val="Calibri"/>
      <family val="2"/>
    </font>
    <font>
      <i/>
      <sz val="12"/>
      <color rgb="FF000000"/>
      <name val="Arial"/>
      <family val="2"/>
    </font>
    <font>
      <b/>
      <sz val="12"/>
      <name val="Calibri"/>
      <family val="2"/>
    </font>
    <font>
      <b/>
      <sz val="11"/>
      <name val="Calibri"/>
      <family val="2"/>
    </font>
    <font>
      <sz val="11"/>
      <color rgb="FF0000FF"/>
      <name val="Calibri"/>
      <family val="2"/>
    </font>
    <font>
      <b/>
      <sz val="11"/>
      <color rgb="FFFFFFFF"/>
      <name val="Calibri"/>
      <family val="2"/>
    </font>
    <font>
      <i/>
      <sz val="11"/>
      <color rgb="FF7F7F7F"/>
      <name val="Calibri"/>
      <family val="2"/>
    </font>
    <font>
      <i/>
      <sz val="11"/>
      <color rgb="FF9C0006"/>
      <name val="Calibri"/>
      <family val="2"/>
    </font>
    <font>
      <u/>
      <sz val="11"/>
      <color theme="10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4"/>
      <color theme="1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1"/>
      <color rgb="FF0000FF"/>
      <name val="Calibri"/>
    </font>
    <font>
      <b/>
      <sz val="11"/>
      <name val="Calibri"/>
    </font>
  </fonts>
  <fills count="18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2CC"/>
      </patternFill>
    </fill>
    <fill>
      <patternFill patternType="solid">
        <fgColor rgb="FF1F4E79"/>
      </patternFill>
    </fill>
    <fill>
      <patternFill patternType="solid">
        <fgColor rgb="FFF8CBAD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</patternFill>
    </fill>
    <fill>
      <patternFill patternType="solid">
        <fgColor rgb="FFFFFF00"/>
      </patternFill>
    </fill>
    <fill>
      <patternFill patternType="solid">
        <fgColor rgb="FFFFFF00"/>
      </patternFill>
    </fill>
    <fill>
      <patternFill patternType="solid">
        <fgColor rgb="FFFFFF00"/>
      </patternFill>
    </fill>
    <fill>
      <patternFill patternType="solid">
        <fgColor rgb="FFFFFF00"/>
      </patternFill>
    </fill>
    <fill>
      <patternFill patternType="solid">
        <fgColor rgb="FFFFFF00"/>
      </patternFill>
    </fill>
    <fill>
      <patternFill patternType="solid">
        <fgColor rgb="FFFFFF00"/>
      </patternFill>
    </fill>
    <fill>
      <patternFill patternType="solid">
        <fgColor rgb="FFFFFF00"/>
      </patternFill>
    </fill>
    <fill>
      <patternFill patternType="solid">
        <fgColor rgb="FFFFFF00"/>
      </patternFill>
    </fill>
    <fill>
      <patternFill patternType="solid">
        <fgColor rgb="FFFFFF00"/>
      </patternFill>
    </fill>
    <fill>
      <patternFill patternType="solid">
        <fgColor rgb="FFFFFF00"/>
      </patternFill>
    </fill>
    <fill>
      <patternFill patternType="solid">
        <fgColor rgb="FFFFFF00"/>
      </patternFill>
    </fill>
    <fill>
      <patternFill patternType="solid">
        <fgColor rgb="FFFFFF00"/>
      </patternFill>
    </fill>
    <fill>
      <patternFill patternType="solid">
        <fgColor rgb="FFFFFF00"/>
      </patternFill>
    </fill>
    <fill>
      <patternFill patternType="solid">
        <fgColor rgb="FFFFFF00"/>
      </patternFill>
    </fill>
    <fill>
      <patternFill patternType="solid">
        <fgColor rgb="FFFFFF00"/>
      </patternFill>
    </fill>
    <fill>
      <patternFill patternType="solid">
        <fgColor rgb="FFFFFF00"/>
      </patternFill>
    </fill>
    <fill>
      <patternFill patternType="solid">
        <fgColor rgb="FFFFFF00"/>
      </patternFill>
    </fill>
    <fill>
      <patternFill patternType="solid">
        <fgColor rgb="FFFFFF00"/>
      </patternFill>
    </fill>
    <fill>
      <patternFill patternType="solid">
        <fgColor rgb="FFFFFF00"/>
      </patternFill>
    </fill>
    <fill>
      <patternFill patternType="solid">
        <fgColor rgb="FFFFFF00"/>
      </patternFill>
    </fill>
    <fill>
      <patternFill patternType="solid">
        <fgColor rgb="FFFFFF00"/>
      </patternFill>
    </fill>
    <fill>
      <patternFill patternType="solid">
        <fgColor rgb="FFFFFF00"/>
      </patternFill>
    </fill>
    <fill>
      <patternFill patternType="solid">
        <fgColor rgb="FFFFFF00"/>
      </patternFill>
    </fill>
    <fill>
      <patternFill patternType="solid">
        <fgColor rgb="FFFFFF00"/>
      </patternFill>
    </fill>
    <fill>
      <patternFill patternType="solid">
        <fgColor rgb="FFFFFF00"/>
      </patternFill>
    </fill>
    <fill>
      <patternFill patternType="solid">
        <fgColor rgb="FFFFFF00"/>
      </patternFill>
    </fill>
    <fill>
      <patternFill patternType="solid">
        <fgColor rgb="FFFFFF00"/>
      </patternFill>
    </fill>
    <fill>
      <patternFill patternType="solid">
        <fgColor rgb="FFFFFF00"/>
      </patternFill>
    </fill>
    <fill>
      <patternFill patternType="solid">
        <fgColor rgb="FFFFFF00"/>
      </patternFill>
    </fill>
    <fill>
      <patternFill patternType="solid">
        <fgColor rgb="FFFFFF00"/>
      </patternFill>
    </fill>
    <fill>
      <patternFill patternType="solid">
        <fgColor rgb="FFFFFF00"/>
      </patternFill>
    </fill>
    <fill>
      <patternFill patternType="solid">
        <fgColor rgb="FFFFFF00"/>
      </patternFill>
    </fill>
    <fill>
      <patternFill patternType="solid">
        <fgColor rgb="FFFFFF00"/>
      </patternFill>
    </fill>
    <fill>
      <patternFill patternType="solid">
        <fgColor rgb="FFFFFF00"/>
      </patternFill>
    </fill>
    <fill>
      <patternFill patternType="solid">
        <fgColor rgb="FFFFFF00"/>
      </patternFill>
    </fill>
    <fill>
      <patternFill patternType="solid">
        <fgColor rgb="FFFFFF00"/>
      </patternFill>
    </fill>
    <fill>
      <patternFill patternType="solid">
        <fgColor rgb="FFFFFF00"/>
      </patternFill>
    </fill>
    <fill>
      <patternFill patternType="solid">
        <fgColor rgb="FFFFFF00"/>
      </patternFill>
    </fill>
    <fill>
      <patternFill patternType="solid">
        <fgColor rgb="FFFFFF00"/>
      </patternFill>
    </fill>
    <fill>
      <patternFill patternType="solid">
        <fgColor rgb="FFFFFF00"/>
      </patternFill>
    </fill>
    <fill>
      <patternFill patternType="solid">
        <fgColor rgb="FFFFFF00"/>
      </patternFill>
    </fill>
    <fill>
      <patternFill patternType="solid">
        <fgColor rgb="FFFFFF00"/>
      </patternFill>
    </fill>
    <fill>
      <patternFill patternType="solid">
        <fgColor rgb="FFFFFF00"/>
      </patternFill>
    </fill>
    <fill>
      <patternFill patternType="solid">
        <fgColor rgb="FFFFFF00"/>
      </patternFill>
    </fill>
    <fill>
      <patternFill patternType="solid">
        <fgColor rgb="FFFFFF00"/>
      </patternFill>
    </fill>
    <fill>
      <patternFill patternType="solid">
        <fgColor rgb="FFFFFF00"/>
      </patternFill>
    </fill>
    <fill>
      <patternFill patternType="solid">
        <fgColor rgb="FFFFFF00"/>
      </patternFill>
    </fill>
    <fill>
      <patternFill patternType="solid">
        <fgColor rgb="FFFFFF00"/>
      </patternFill>
    </fill>
    <fill>
      <patternFill patternType="solid">
        <fgColor rgb="FFFFFF00"/>
      </patternFill>
    </fill>
    <fill>
      <patternFill patternType="solid">
        <fgColor rgb="FFFFFF00"/>
      </patternFill>
    </fill>
    <fill>
      <patternFill patternType="solid">
        <fgColor rgb="FFFFFF00"/>
      </patternFill>
    </fill>
    <fill>
      <patternFill patternType="solid">
        <fgColor rgb="FFFFFF00"/>
      </patternFill>
    </fill>
    <fill>
      <patternFill patternType="solid">
        <fgColor rgb="FFFFFF00"/>
      </patternFill>
    </fill>
    <fill>
      <patternFill patternType="solid">
        <fgColor rgb="FFFFFF00"/>
      </patternFill>
    </fill>
    <fill>
      <patternFill patternType="solid">
        <fgColor rgb="FFFFFF00"/>
      </patternFill>
    </fill>
    <fill>
      <patternFill patternType="solid">
        <fgColor rgb="FFFFFF00"/>
      </patternFill>
    </fill>
    <fill>
      <patternFill patternType="solid">
        <fgColor rgb="FFFFFF00"/>
      </patternFill>
    </fill>
    <fill>
      <patternFill patternType="solid">
        <fgColor rgb="FFFFFF00"/>
      </patternFill>
    </fill>
    <fill>
      <patternFill patternType="solid">
        <fgColor rgb="FFFFFF00"/>
      </patternFill>
    </fill>
    <fill>
      <patternFill patternType="solid">
        <fgColor rgb="FFFFFF00"/>
      </patternFill>
    </fill>
    <fill>
      <patternFill patternType="solid">
        <fgColor rgb="FFFFFF00"/>
      </patternFill>
    </fill>
    <fill>
      <patternFill patternType="solid">
        <fgColor rgb="FFFFFF00"/>
      </patternFill>
    </fill>
    <fill>
      <patternFill patternType="solid">
        <fgColor rgb="FFFFFF00"/>
      </patternFill>
    </fill>
    <fill>
      <patternFill patternType="solid">
        <fgColor rgb="FFFFFF00"/>
      </patternFill>
    </fill>
    <fill>
      <patternFill patternType="solid">
        <fgColor rgb="FFFFFF00"/>
      </patternFill>
    </fill>
    <fill>
      <patternFill patternType="solid">
        <fgColor rgb="FFFFFF00"/>
      </patternFill>
    </fill>
    <fill>
      <patternFill patternType="solid">
        <fgColor rgb="FFFFFF00"/>
      </patternFill>
    </fill>
    <fill>
      <patternFill patternType="solid">
        <fgColor rgb="FFFFFF00"/>
      </patternFill>
    </fill>
    <fill>
      <patternFill patternType="solid">
        <fgColor rgb="FFFFFF00"/>
      </patternFill>
    </fill>
    <fill>
      <patternFill patternType="solid">
        <fgColor rgb="FFFFFF00"/>
      </patternFill>
    </fill>
    <fill>
      <patternFill patternType="solid">
        <fgColor rgb="FFFFFF00"/>
      </patternFill>
    </fill>
    <fill>
      <patternFill patternType="solid">
        <fgColor rgb="FFFFFF00"/>
      </patternFill>
    </fill>
    <fill>
      <patternFill patternType="solid">
        <fgColor rgb="FFFFFF00"/>
      </patternFill>
    </fill>
    <fill>
      <patternFill patternType="solid">
        <fgColor rgb="FFFFFF00"/>
      </patternFill>
    </fill>
    <fill>
      <patternFill patternType="solid">
        <fgColor rgb="FFFFFF00"/>
      </patternFill>
    </fill>
    <fill>
      <patternFill patternType="solid">
        <fgColor rgb="FFFFFF00"/>
      </patternFill>
    </fill>
    <fill>
      <patternFill patternType="solid">
        <fgColor rgb="FFFFFF00"/>
      </patternFill>
    </fill>
    <fill>
      <patternFill patternType="solid">
        <fgColor rgb="FFFFFF00"/>
      </patternFill>
    </fill>
    <fill>
      <patternFill patternType="solid">
        <fgColor rgb="FFFFFF00"/>
      </patternFill>
    </fill>
    <fill>
      <patternFill patternType="solid">
        <fgColor rgb="FFFFFF00"/>
      </patternFill>
    </fill>
    <fill>
      <patternFill patternType="solid">
        <fgColor rgb="FFFFFF00"/>
      </patternFill>
    </fill>
    <fill>
      <patternFill patternType="solid">
        <fgColor rgb="FFFFFF00"/>
      </patternFill>
    </fill>
    <fill>
      <patternFill patternType="solid">
        <fgColor rgb="FFFFFF00"/>
      </patternFill>
    </fill>
    <fill>
      <patternFill patternType="solid">
        <fgColor rgb="FFFFFF00"/>
      </patternFill>
    </fill>
    <fill>
      <patternFill patternType="solid">
        <fgColor rgb="FFFFFF00"/>
      </patternFill>
    </fill>
    <fill>
      <patternFill patternType="solid">
        <fgColor rgb="FFFFFF00"/>
      </patternFill>
    </fill>
    <fill>
      <patternFill patternType="solid">
        <fgColor rgb="FFFFFF00"/>
      </patternFill>
    </fill>
    <fill>
      <patternFill patternType="solid">
        <fgColor rgb="FFFFFF00"/>
      </patternFill>
    </fill>
    <fill>
      <patternFill patternType="solid">
        <fgColor rgb="FFFFFF00"/>
      </patternFill>
    </fill>
    <fill>
      <patternFill patternType="solid">
        <fgColor rgb="FFFFFF00"/>
      </patternFill>
    </fill>
    <fill>
      <patternFill patternType="solid">
        <fgColor rgb="FFFFFF00"/>
      </patternFill>
    </fill>
    <fill>
      <patternFill patternType="solid">
        <fgColor rgb="FFFFFF00"/>
      </patternFill>
    </fill>
    <fill>
      <patternFill patternType="solid">
        <fgColor rgb="FFFFFF00"/>
      </patternFill>
    </fill>
    <fill>
      <patternFill patternType="solid">
        <fgColor rgb="FFFFFF00"/>
      </patternFill>
    </fill>
    <fill>
      <patternFill patternType="solid">
        <fgColor rgb="FFFFFF00"/>
      </patternFill>
    </fill>
    <fill>
      <patternFill patternType="solid">
        <fgColor rgb="FFFFFF00"/>
      </patternFill>
    </fill>
    <fill>
      <patternFill patternType="solid">
        <fgColor rgb="FFFFFF00"/>
      </patternFill>
    </fill>
    <fill>
      <patternFill patternType="solid">
        <fgColor rgb="FFFFFF00"/>
      </patternFill>
    </fill>
    <fill>
      <patternFill patternType="solid">
        <fgColor rgb="FFFFFF00"/>
      </patternFill>
    </fill>
    <fill>
      <patternFill patternType="solid">
        <fgColor rgb="FFFFFF00"/>
      </patternFill>
    </fill>
    <fill>
      <patternFill patternType="solid">
        <fgColor rgb="FFFFFF00"/>
      </patternFill>
    </fill>
    <fill>
      <patternFill patternType="solid">
        <fgColor rgb="FFFFFF00"/>
      </patternFill>
    </fill>
    <fill>
      <patternFill patternType="solid">
        <fgColor rgb="FFFFFF00"/>
      </patternFill>
    </fill>
    <fill>
      <patternFill patternType="solid">
        <fgColor rgb="FFFFFF00"/>
      </patternFill>
    </fill>
    <fill>
      <patternFill patternType="solid">
        <fgColor rgb="FFFFFF00"/>
      </patternFill>
    </fill>
    <fill>
      <patternFill patternType="solid">
        <fgColor rgb="FFFFFF00"/>
      </patternFill>
    </fill>
    <fill>
      <patternFill patternType="solid">
        <fgColor rgb="FFFFFF00"/>
      </patternFill>
    </fill>
    <fill>
      <patternFill patternType="solid">
        <fgColor rgb="FFFFFF00"/>
      </patternFill>
    </fill>
    <fill>
      <patternFill patternType="solid">
        <fgColor rgb="FFFFFF00"/>
      </patternFill>
    </fill>
    <fill>
      <patternFill patternType="solid">
        <fgColor rgb="FFFFFF00"/>
      </patternFill>
    </fill>
    <fill>
      <patternFill patternType="solid">
        <fgColor rgb="FFFFFF00"/>
      </patternFill>
    </fill>
    <fill>
      <patternFill patternType="solid">
        <fgColor rgb="FFFFFF00"/>
      </patternFill>
    </fill>
    <fill>
      <patternFill patternType="solid">
        <fgColor rgb="FFFFFF00"/>
      </patternFill>
    </fill>
    <fill>
      <patternFill patternType="solid">
        <fgColor rgb="FFFFFF00"/>
      </patternFill>
    </fill>
    <fill>
      <patternFill patternType="solid">
        <fgColor rgb="FFFFFF00"/>
      </patternFill>
    </fill>
    <fill>
      <patternFill patternType="solid">
        <fgColor rgb="FFFFFF00"/>
      </patternFill>
    </fill>
    <fill>
      <patternFill patternType="solid">
        <fgColor rgb="FFFFFF00"/>
      </patternFill>
    </fill>
    <fill>
      <patternFill patternType="solid">
        <fgColor rgb="FFFFFF00"/>
      </patternFill>
    </fill>
    <fill>
      <patternFill patternType="solid">
        <fgColor rgb="FFFFFF00"/>
      </patternFill>
    </fill>
    <fill>
      <patternFill patternType="solid">
        <fgColor rgb="FFFFFF00"/>
      </patternFill>
    </fill>
    <fill>
      <patternFill patternType="solid">
        <fgColor rgb="FFFFFF00"/>
      </patternFill>
    </fill>
    <fill>
      <patternFill patternType="solid">
        <fgColor rgb="FFFFFF00"/>
      </patternFill>
    </fill>
    <fill>
      <patternFill patternType="solid">
        <fgColor rgb="FFFFFF00"/>
      </patternFill>
    </fill>
    <fill>
      <patternFill patternType="solid">
        <fgColor rgb="FFFFFF00"/>
      </patternFill>
    </fill>
    <fill>
      <patternFill patternType="solid">
        <fgColor rgb="FFFFFF00"/>
      </patternFill>
    </fill>
    <fill>
      <patternFill patternType="solid">
        <fgColor rgb="FFFFFF00"/>
      </patternFill>
    </fill>
    <fill>
      <patternFill patternType="solid">
        <fgColor rgb="FFFFFF00"/>
      </patternFill>
    </fill>
    <fill>
      <patternFill patternType="solid">
        <fgColor rgb="FFFFFF00"/>
      </patternFill>
    </fill>
    <fill>
      <patternFill patternType="solid">
        <fgColor rgb="FFFFFF00"/>
      </patternFill>
    </fill>
    <fill>
      <patternFill patternType="solid">
        <fgColor rgb="FFFFFF00"/>
      </patternFill>
    </fill>
    <fill>
      <patternFill patternType="solid">
        <fgColor rgb="FFFFFF00"/>
      </patternFill>
    </fill>
    <fill>
      <patternFill patternType="solid">
        <fgColor rgb="FFFFFF00"/>
      </patternFill>
    </fill>
    <fill>
      <patternFill patternType="solid">
        <fgColor rgb="FFFFFF00"/>
      </patternFill>
    </fill>
    <fill>
      <patternFill patternType="solid">
        <fgColor rgb="FFFFFF00"/>
      </patternFill>
    </fill>
    <fill>
      <patternFill patternType="solid">
        <fgColor rgb="FFFFFF00"/>
      </patternFill>
    </fill>
    <fill>
      <patternFill patternType="solid">
        <fgColor rgb="FFFFFF00"/>
      </patternFill>
    </fill>
    <fill>
      <patternFill patternType="solid">
        <fgColor rgb="FFFFFF00"/>
      </patternFill>
    </fill>
    <fill>
      <patternFill patternType="solid">
        <fgColor rgb="FFFFFF00"/>
      </patternFill>
    </fill>
    <fill>
      <patternFill patternType="solid">
        <fgColor rgb="FFFFFF00"/>
      </patternFill>
    </fill>
    <fill>
      <patternFill patternType="solid">
        <fgColor rgb="FFFFFF00"/>
      </patternFill>
    </fill>
    <fill>
      <patternFill patternType="solid">
        <fgColor rgb="FFFFFF00"/>
      </patternFill>
    </fill>
    <fill>
      <patternFill patternType="solid">
        <fgColor rgb="FFFFFF00"/>
      </patternFill>
    </fill>
    <fill>
      <patternFill patternType="solid">
        <fgColor rgb="FFFFFF00"/>
      </patternFill>
    </fill>
    <fill>
      <patternFill patternType="solid">
        <fgColor rgb="FFFFFF00"/>
      </patternFill>
    </fill>
    <fill>
      <patternFill patternType="solid">
        <fgColor rgb="FFFFFF00"/>
      </patternFill>
    </fill>
    <fill>
      <patternFill patternType="solid">
        <fgColor rgb="FFFFFF00"/>
      </patternFill>
    </fill>
    <fill>
      <patternFill patternType="solid">
        <fgColor rgb="FFFFFF00"/>
      </patternFill>
    </fill>
    <fill>
      <patternFill patternType="solid">
        <fgColor rgb="FFFFFF00"/>
      </patternFill>
    </fill>
    <fill>
      <patternFill patternType="solid">
        <fgColor rgb="FFFFFF00"/>
      </patternFill>
    </fill>
    <fill>
      <patternFill patternType="solid">
        <fgColor rgb="FFFFFF00"/>
      </patternFill>
    </fill>
    <fill>
      <patternFill patternType="solid">
        <fgColor rgb="FFFFFF00"/>
      </patternFill>
    </fill>
    <fill>
      <patternFill patternType="solid">
        <fgColor rgb="FFFFFF00"/>
      </patternFill>
    </fill>
    <fill>
      <patternFill patternType="solid">
        <fgColor rgb="FFFFFF00"/>
      </patternFill>
    </fill>
    <fill>
      <patternFill patternType="solid">
        <fgColor rgb="FFFFFF00"/>
      </patternFill>
    </fill>
    <fill>
      <patternFill patternType="solid">
        <fgColor rgb="FFFFFF00"/>
      </patternFill>
    </fill>
    <fill>
      <patternFill patternType="solid">
        <fgColor rgb="FFFFFF00"/>
      </patternFill>
    </fill>
    <fill>
      <patternFill patternType="solid">
        <fgColor rgb="FFFFFF00"/>
      </patternFill>
    </fill>
    <fill>
      <patternFill patternType="solid">
        <fgColor rgb="FFFFFF00"/>
      </patternFill>
    </fill>
    <fill>
      <patternFill patternType="solid">
        <fgColor rgb="FFFFFF00"/>
      </patternFill>
    </fill>
    <fill>
      <patternFill patternType="solid">
        <fgColor rgb="FFFFFF00"/>
      </patternFill>
    </fill>
    <fill>
      <patternFill patternType="solid">
        <fgColor rgb="FFFFFF00"/>
      </patternFill>
    </fill>
    <fill>
      <patternFill patternType="solid">
        <fgColor rgb="FFFFFF00"/>
      </patternFill>
    </fill>
    <fill>
      <patternFill patternType="solid">
        <fgColor rgb="FFFFFF00"/>
      </patternFill>
    </fill>
    <fill>
      <patternFill patternType="solid">
        <fgColor rgb="FFFFFF00"/>
      </patternFill>
    </fill>
    <fill>
      <patternFill patternType="solid">
        <fgColor rgb="FFFFFF00"/>
      </patternFill>
    </fill>
    <fill>
      <patternFill patternType="solid">
        <fgColor rgb="FFFFFF00"/>
      </patternFill>
    </fill>
    <fill>
      <patternFill patternType="solid">
        <fgColor rgb="FFFFFF00"/>
      </patternFill>
    </fill>
    <fill>
      <patternFill patternType="solid">
        <fgColor rgb="FFFFFF00"/>
      </patternFill>
    </fill>
    <fill>
      <patternFill patternType="solid">
        <fgColor rgb="FFFFFF00"/>
      </patternFill>
    </fill>
    <fill>
      <patternFill patternType="solid">
        <fgColor rgb="FFFFFF00"/>
      </patternFill>
    </fill>
    <fill>
      <patternFill patternType="solid">
        <fgColor rgb="FFFFFF00"/>
      </patternFill>
    </fill>
  </fills>
  <borders count="19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rgb="FF000000"/>
      </right>
      <top style="double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 style="thin">
        <color rgb="FFA6A6A6"/>
      </diagonal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 style="thin">
        <color rgb="FFA6A6A6"/>
      </diagonal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 style="thin">
        <color rgb="FFA6A6A6"/>
      </diagonal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 style="thin">
        <color rgb="FFA6A6A6"/>
      </diagonal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 style="thin">
        <color rgb="FFA6A6A6"/>
      </diagonal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 style="thin">
        <color rgb="FFA6A6A6"/>
      </diagonal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 style="thin">
        <color rgb="FFA6A6A6"/>
      </diagonal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 style="thin">
        <color rgb="FFA6A6A6"/>
      </diagonal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 style="thin">
        <color rgb="FFA6A6A6"/>
      </diagonal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 style="thin">
        <color rgb="FFA6A6A6"/>
      </diagonal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 style="thin">
        <color rgb="FFA6A6A6"/>
      </diagonal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 style="thin">
        <color rgb="FFA6A6A6"/>
      </diagonal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 style="thin">
        <color rgb="FFA6A6A6"/>
      </diagonal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 style="thin">
        <color rgb="FFA6A6A6"/>
      </diagonal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 style="thin">
        <color rgb="FFA6A6A6"/>
      </diagonal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 style="thin">
        <color rgb="FFA6A6A6"/>
      </diagonal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 style="thin">
        <color rgb="FFA6A6A6"/>
      </diagonal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 style="thin">
        <color rgb="FFA6A6A6"/>
      </diagonal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 style="thin">
        <color rgb="FFA6A6A6"/>
      </diagonal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 style="thin">
        <color rgb="FFA6A6A6"/>
      </diagonal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 style="thin">
        <color rgb="FFA6A6A6"/>
      </diagonal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 style="thin">
        <color rgb="FFA6A6A6"/>
      </diagonal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 style="thin">
        <color rgb="FFA6A6A6"/>
      </diagonal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 style="thin">
        <color rgb="FFA6A6A6"/>
      </diagonal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 style="thin">
        <color rgb="FFA6A6A6"/>
      </diagonal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 style="thin">
        <color rgb="FFA6A6A6"/>
      </diagonal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 style="thin">
        <color rgb="FFA6A6A6"/>
      </diagonal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 style="thin">
        <color rgb="FFA6A6A6"/>
      </diagonal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 style="thin">
        <color rgb="FFA6A6A6"/>
      </diagonal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 style="thin">
        <color rgb="FFA6A6A6"/>
      </diagonal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 style="thin">
        <color rgb="FFA6A6A6"/>
      </diagonal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 style="thin">
        <color rgb="FFA6A6A6"/>
      </diagonal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 style="thin">
        <color rgb="FFA6A6A6"/>
      </diagonal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 style="thin">
        <color rgb="FFA6A6A6"/>
      </diagonal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 style="thin">
        <color rgb="FFA6A6A6"/>
      </diagonal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 style="thin">
        <color rgb="FFA6A6A6"/>
      </diagonal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 style="thin">
        <color rgb="FFA6A6A6"/>
      </diagonal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 style="thin">
        <color rgb="FFA6A6A6"/>
      </diagonal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 style="thin">
        <color rgb="FFA6A6A6"/>
      </diagonal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 style="thin">
        <color rgb="FFA6A6A6"/>
      </diagonal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 style="thin">
        <color rgb="FFA6A6A6"/>
      </diagonal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 style="thin">
        <color rgb="FFA6A6A6"/>
      </diagonal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 style="thin">
        <color rgb="FFA6A6A6"/>
      </diagonal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 style="thin">
        <color rgb="FFA6A6A6"/>
      </diagonal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 style="thin">
        <color rgb="FFA6A6A6"/>
      </diagonal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 style="thin">
        <color rgb="FFA6A6A6"/>
      </diagonal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 style="thin">
        <color rgb="FFA6A6A6"/>
      </diagonal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 style="thin">
        <color rgb="FFA6A6A6"/>
      </diagonal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 style="thin">
        <color rgb="FFA6A6A6"/>
      </diagonal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 style="thin">
        <color rgb="FFA6A6A6"/>
      </diagonal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 style="thin">
        <color rgb="FFA6A6A6"/>
      </diagonal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 style="thin">
        <color rgb="FFA6A6A6"/>
      </diagonal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 style="thin">
        <color rgb="FFA6A6A6"/>
      </diagonal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 style="thin">
        <color rgb="FFA6A6A6"/>
      </diagonal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 style="thin">
        <color rgb="FFA6A6A6"/>
      </diagonal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 style="thin">
        <color rgb="FFA6A6A6"/>
      </diagonal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 style="thin">
        <color rgb="FFA6A6A6"/>
      </diagonal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 style="thin">
        <color rgb="FFA6A6A6"/>
      </diagonal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 style="thin">
        <color rgb="FFA6A6A6"/>
      </diagonal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 style="thin">
        <color rgb="FFA6A6A6"/>
      </diagonal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 style="thin">
        <color rgb="FFA6A6A6"/>
      </diagonal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 style="thin">
        <color rgb="FFA6A6A6"/>
      </diagonal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 style="thin">
        <color rgb="FFA6A6A6"/>
      </diagonal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 style="thin">
        <color rgb="FFA6A6A6"/>
      </diagonal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 style="thin">
        <color rgb="FFA6A6A6"/>
      </diagonal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 style="thin">
        <color rgb="FFA6A6A6"/>
      </diagonal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 style="thin">
        <color rgb="FFA6A6A6"/>
      </diagonal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 style="thin">
        <color rgb="FFA6A6A6"/>
      </diagonal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 style="thin">
        <color rgb="FFA6A6A6"/>
      </diagonal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 style="thin">
        <color rgb="FFA6A6A6"/>
      </diagonal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 style="thin">
        <color rgb="FFA6A6A6"/>
      </diagonal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 style="thin">
        <color rgb="FFA6A6A6"/>
      </diagonal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 style="thin">
        <color rgb="FFA6A6A6"/>
      </diagonal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 style="thin">
        <color rgb="FFA6A6A6"/>
      </diagonal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 style="thin">
        <color rgb="FFA6A6A6"/>
      </diagonal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 style="thin">
        <color rgb="FFA6A6A6"/>
      </diagonal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 style="thin">
        <color rgb="FFA6A6A6"/>
      </diagonal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 style="thin">
        <color rgb="FFA6A6A6"/>
      </diagonal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 style="thin">
        <color rgb="FFA6A6A6"/>
      </diagonal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 style="thin">
        <color rgb="FFA6A6A6"/>
      </diagonal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 style="thin">
        <color rgb="FFA6A6A6"/>
      </diagonal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 style="thin">
        <color rgb="FFA6A6A6"/>
      </diagonal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 style="thin">
        <color rgb="FFA6A6A6"/>
      </diagonal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 style="thin">
        <color rgb="FFA6A6A6"/>
      </diagonal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 style="thin">
        <color rgb="FFA6A6A6"/>
      </diagonal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 style="thin">
        <color rgb="FFA6A6A6"/>
      </diagonal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 style="thin">
        <color rgb="FFA6A6A6"/>
      </diagonal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 style="thin">
        <color rgb="FFA6A6A6"/>
      </diagonal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 style="thin">
        <color rgb="FFA6A6A6"/>
      </diagonal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 style="thin">
        <color rgb="FFA6A6A6"/>
      </diagonal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 style="thin">
        <color rgb="FFA6A6A6"/>
      </diagonal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 style="thin">
        <color rgb="FFA6A6A6"/>
      </diagonal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 style="thin">
        <color rgb="FFA6A6A6"/>
      </diagonal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 style="thin">
        <color rgb="FFA6A6A6"/>
      </diagonal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 style="thin">
        <color rgb="FFA6A6A6"/>
      </diagonal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 style="thin">
        <color rgb="FFA6A6A6"/>
      </diagonal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 style="thin">
        <color rgb="FFA6A6A6"/>
      </diagonal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 style="thin">
        <color rgb="FFA6A6A6"/>
      </diagonal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 style="thin">
        <color rgb="FFA6A6A6"/>
      </diagonal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 style="thin">
        <color rgb="FFA6A6A6"/>
      </diagonal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 style="thin">
        <color rgb="FFA6A6A6"/>
      </diagonal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 style="thin">
        <color rgb="FFA6A6A6"/>
      </diagonal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 style="thin">
        <color rgb="FFA6A6A6"/>
      </diagonal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 style="thin">
        <color rgb="FFA6A6A6"/>
      </diagonal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 style="thin">
        <color rgb="FFA6A6A6"/>
      </diagonal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 style="thin">
        <color rgb="FFA6A6A6"/>
      </diagonal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 style="thin">
        <color rgb="FFA6A6A6"/>
      </diagonal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 style="thin">
        <color rgb="FFA6A6A6"/>
      </diagonal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 style="thin">
        <color rgb="FFA6A6A6"/>
      </diagonal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 style="thin">
        <color rgb="FFA6A6A6"/>
      </diagonal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 style="thin">
        <color rgb="FFA6A6A6"/>
      </diagonal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 style="thin">
        <color rgb="FFA6A6A6"/>
      </diagonal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 style="thin">
        <color rgb="FFA6A6A6"/>
      </diagonal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 style="thin">
        <color rgb="FFA6A6A6"/>
      </diagonal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 style="thin">
        <color rgb="FFA6A6A6"/>
      </diagonal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 style="thin">
        <color rgb="FFA6A6A6"/>
      </diagonal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 style="thin">
        <color rgb="FFA6A6A6"/>
      </diagonal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 style="thin">
        <color rgb="FFA6A6A6"/>
      </diagonal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 style="thin">
        <color rgb="FFA6A6A6"/>
      </diagonal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 style="thin">
        <color rgb="FFA6A6A6"/>
      </diagonal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 style="thin">
        <color rgb="FFA6A6A6"/>
      </diagonal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 style="thin">
        <color rgb="FFA6A6A6"/>
      </diagonal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 style="thin">
        <color rgb="FFA6A6A6"/>
      </diagonal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 style="thin">
        <color rgb="FFA6A6A6"/>
      </diagonal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 style="thin">
        <color rgb="FFA6A6A6"/>
      </diagonal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 style="thin">
        <color rgb="FFA6A6A6"/>
      </diagonal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 style="thin">
        <color rgb="FFA6A6A6"/>
      </diagonal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 style="thin">
        <color rgb="FFA6A6A6"/>
      </diagonal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 style="thin">
        <color rgb="FFA6A6A6"/>
      </diagonal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 style="thin">
        <color rgb="FFA6A6A6"/>
      </diagonal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 style="thin">
        <color rgb="FFA6A6A6"/>
      </diagonal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 style="thin">
        <color rgb="FFA6A6A6"/>
      </diagonal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 style="thin">
        <color rgb="FFA6A6A6"/>
      </diagonal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 style="thin">
        <color rgb="FFA6A6A6"/>
      </diagonal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 style="thin">
        <color rgb="FFA6A6A6"/>
      </diagonal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 style="thin">
        <color rgb="FFA6A6A6"/>
      </diagonal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 style="thin">
        <color rgb="FFA6A6A6"/>
      </diagonal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 style="thin">
        <color rgb="FFA6A6A6"/>
      </diagonal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 style="thin">
        <color rgb="FFA6A6A6"/>
      </diagonal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 style="thin">
        <color rgb="FFA6A6A6"/>
      </diagonal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 style="thin">
        <color rgb="FFA6A6A6"/>
      </diagonal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 style="thin">
        <color rgb="FFA6A6A6"/>
      </diagonal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 style="thin">
        <color rgb="FFA6A6A6"/>
      </diagonal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 style="thin">
        <color rgb="FFA6A6A6"/>
      </diagonal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 style="thin">
        <color rgb="FFA6A6A6"/>
      </diagonal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 style="thin">
        <color rgb="FFA6A6A6"/>
      </diagonal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 style="thin">
        <color rgb="FFA6A6A6"/>
      </diagonal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 style="thin">
        <color rgb="FFA6A6A6"/>
      </diagonal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 style="thin">
        <color rgb="FFA6A6A6"/>
      </diagonal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 style="thin">
        <color rgb="FFA6A6A6"/>
      </diagonal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 style="thin">
        <color rgb="FFA6A6A6"/>
      </diagonal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 style="thin">
        <color rgb="FFA6A6A6"/>
      </diagonal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 style="thin">
        <color rgb="FFA6A6A6"/>
      </diagonal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 style="thin">
        <color rgb="FFA6A6A6"/>
      </diagonal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 style="thin">
        <color rgb="FFA6A6A6"/>
      </diagonal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 style="thin">
        <color rgb="FFA6A6A6"/>
      </diagonal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 style="thin">
        <color rgb="FFA6A6A6"/>
      </diagonal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 style="thin">
        <color rgb="FFA6A6A6"/>
      </diagonal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 style="thin">
        <color rgb="FFA6A6A6"/>
      </diagonal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 style="thin">
        <color rgb="FFA6A6A6"/>
      </diagonal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 style="thin">
        <color rgb="FFA6A6A6"/>
      </diagonal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 style="thin">
        <color rgb="FFA6A6A6"/>
      </diagonal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 style="thin">
        <color rgb="FFA6A6A6"/>
      </diagonal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 style="thin">
        <color rgb="FFA6A6A6"/>
      </diagonal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 style="thin">
        <color rgb="FFA6A6A6"/>
      </diagonal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 style="thin">
        <color rgb="FFA6A6A6"/>
      </diagonal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 style="thin">
        <color rgb="FFA6A6A6"/>
      </diagonal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 style="thin">
        <color rgb="FFA6A6A6"/>
      </diagonal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 style="thin">
        <color rgb="FFA6A6A6"/>
      </diagonal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 style="thin">
        <color rgb="FFA6A6A6"/>
      </diagonal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 style="thin">
        <color rgb="FFA6A6A6"/>
      </diagonal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 style="thin">
        <color rgb="FFA6A6A6"/>
      </diagonal>
    </border>
  </borders>
  <cellStyleXfs count="2">
    <xf numFmtId="0" fontId="0" fillId="0" borderId="0"/>
    <xf numFmtId="0" fontId="22" fillId="0" borderId="0" applyNumberFormat="0" applyFill="0" applyBorder="0" applyAlignment="0" applyProtection="0"/>
  </cellStyleXfs>
  <cellXfs count="277">
    <xf numFmtId="0" fontId="0" fillId="0" borderId="0" xfId="0"/>
    <xf numFmtId="0" fontId="17" fillId="0" borderId="24" xfId="0" applyFont="1" applyBorder="1" applyAlignment="1">
      <alignment vertical="center" wrapText="1"/>
    </xf>
    <xf numFmtId="0" fontId="20" fillId="0" borderId="0" xfId="0" applyFont="1"/>
    <xf numFmtId="0" fontId="0" fillId="0" borderId="24" xfId="0" applyBorder="1" applyAlignment="1">
      <alignment vertical="center" wrapText="1"/>
    </xf>
    <xf numFmtId="0" fontId="19" fillId="6" borderId="24" xfId="0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24" xfId="0" applyBorder="1" applyAlignment="1">
      <alignment horizontal="left" vertical="center" wrapText="1"/>
    </xf>
    <xf numFmtId="0" fontId="0" fillId="7" borderId="24" xfId="0" applyFill="1" applyBorder="1" applyAlignment="1">
      <alignment horizontal="center" vertical="center" wrapText="1"/>
    </xf>
    <xf numFmtId="0" fontId="0" fillId="7" borderId="24" xfId="0" applyFill="1" applyBorder="1" applyAlignment="1">
      <alignment horizontal="left" vertical="center" wrapText="1"/>
    </xf>
    <xf numFmtId="165" fontId="18" fillId="0" borderId="24" xfId="0" applyNumberFormat="1" applyFont="1" applyBorder="1" applyAlignment="1">
      <alignment horizontal="right" vertical="center"/>
    </xf>
    <xf numFmtId="165" fontId="0" fillId="0" borderId="24" xfId="0" applyNumberFormat="1" applyBorder="1" applyAlignment="1">
      <alignment horizontal="right" vertical="center"/>
    </xf>
    <xf numFmtId="0" fontId="21" fillId="0" borderId="24" xfId="0" applyFont="1" applyBorder="1"/>
    <xf numFmtId="0" fontId="0" fillId="0" borderId="24" xfId="0" applyBorder="1"/>
    <xf numFmtId="0" fontId="17" fillId="0" borderId="8" xfId="0" applyFont="1" applyBorder="1" applyAlignment="1" applyProtection="1">
      <alignment horizontal="center" vertical="center" wrapText="1"/>
      <protection locked="0"/>
    </xf>
    <xf numFmtId="0" fontId="17" fillId="0" borderId="9" xfId="0" applyFont="1" applyBorder="1" applyAlignment="1" applyProtection="1">
      <alignment horizontal="center" vertical="center" wrapText="1"/>
      <protection locked="0"/>
    </xf>
    <xf numFmtId="0" fontId="17" fillId="0" borderId="10" xfId="0" applyFont="1" applyBorder="1" applyAlignment="1" applyProtection="1">
      <alignment horizontal="center" vertical="center" wrapText="1"/>
      <protection locked="0"/>
    </xf>
    <xf numFmtId="0" fontId="17" fillId="0" borderId="6" xfId="0" applyFont="1" applyBorder="1" applyAlignment="1" applyProtection="1">
      <alignment horizontal="center" vertical="center" wrapText="1"/>
      <protection locked="0"/>
    </xf>
    <xf numFmtId="0" fontId="17" fillId="0" borderId="12" xfId="0" applyFont="1" applyBorder="1" applyAlignment="1" applyProtection="1">
      <alignment horizontal="center" vertical="center" wrapText="1"/>
      <protection locked="0"/>
    </xf>
    <xf numFmtId="0" fontId="17" fillId="0" borderId="4" xfId="0" applyFont="1" applyBorder="1" applyAlignment="1" applyProtection="1">
      <alignment horizontal="center" vertical="center" wrapText="1"/>
      <protection locked="0"/>
    </xf>
    <xf numFmtId="0" fontId="0" fillId="0" borderId="13" xfId="0" applyBorder="1" applyAlignment="1" applyProtection="1">
      <alignment horizontal="left" vertical="center"/>
      <protection locked="0"/>
    </xf>
    <xf numFmtId="0" fontId="5" fillId="3" borderId="14" xfId="0" applyFont="1" applyFill="1" applyBorder="1" applyAlignment="1" applyProtection="1">
      <alignment horizontal="left" vertical="center"/>
      <protection locked="0"/>
    </xf>
    <xf numFmtId="0" fontId="0" fillId="2" borderId="0" xfId="0" applyFill="1" applyProtection="1">
      <protection locked="0"/>
    </xf>
    <xf numFmtId="0" fontId="0" fillId="0" borderId="0" xfId="0" applyAlignment="1" applyProtection="1">
      <alignment horizontal="left" vertical="center"/>
      <protection locked="0"/>
    </xf>
    <xf numFmtId="0" fontId="5" fillId="0" borderId="14" xfId="0" applyFont="1" applyBorder="1" applyAlignment="1" applyProtection="1">
      <alignment horizontal="left" vertical="center"/>
      <protection locked="0"/>
    </xf>
    <xf numFmtId="0" fontId="6" fillId="4" borderId="1" xfId="0" applyFont="1" applyFill="1" applyBorder="1" applyAlignment="1" applyProtection="1">
      <alignment horizontal="right" vertical="top"/>
      <protection locked="0"/>
    </xf>
    <xf numFmtId="0" fontId="6" fillId="4" borderId="1" xfId="0" applyFont="1" applyFill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right" vertical="top"/>
      <protection locked="0"/>
    </xf>
    <xf numFmtId="0" fontId="8" fillId="0" borderId="1" xfId="0" applyFont="1" applyBorder="1" applyAlignment="1" applyProtection="1">
      <alignment vertical="top"/>
      <protection locked="0"/>
    </xf>
    <xf numFmtId="0" fontId="6" fillId="4" borderId="1" xfId="0" applyFont="1" applyFill="1" applyBorder="1" applyAlignment="1" applyProtection="1">
      <alignment horizontal="left" vertical="top"/>
      <protection locked="0"/>
    </xf>
    <xf numFmtId="0" fontId="6" fillId="4" borderId="1" xfId="0" applyFont="1" applyFill="1" applyBorder="1" applyAlignment="1" applyProtection="1">
      <alignment horizontal="left" vertical="center"/>
      <protection locked="0"/>
    </xf>
    <xf numFmtId="0" fontId="8" fillId="0" borderId="1" xfId="0" applyFont="1" applyBorder="1" applyAlignment="1" applyProtection="1">
      <alignment vertical="top" wrapText="1"/>
      <protection locked="0"/>
    </xf>
    <xf numFmtId="0" fontId="6" fillId="0" borderId="18" xfId="0" applyFont="1" applyBorder="1" applyAlignment="1" applyProtection="1">
      <alignment horizontal="right" vertical="top"/>
      <protection locked="0"/>
    </xf>
    <xf numFmtId="0" fontId="8" fillId="0" borderId="18" xfId="0" applyFont="1" applyBorder="1" applyAlignment="1" applyProtection="1">
      <alignment vertical="top"/>
      <protection locked="0"/>
    </xf>
    <xf numFmtId="0" fontId="10" fillId="4" borderId="1" xfId="0" applyFont="1" applyFill="1" applyBorder="1" applyAlignment="1" applyProtection="1">
      <alignment horizontal="left" vertical="center"/>
      <protection locked="0"/>
    </xf>
    <xf numFmtId="164" fontId="7" fillId="4" borderId="16" xfId="0" applyNumberFormat="1" applyFont="1" applyFill="1" applyBorder="1" applyAlignment="1" applyProtection="1">
      <alignment horizontal="right" wrapText="1"/>
      <protection locked="0"/>
    </xf>
    <xf numFmtId="0" fontId="11" fillId="0" borderId="0" xfId="0" applyFont="1" applyAlignment="1" applyProtection="1">
      <alignment horizontal="right" vertical="top"/>
      <protection locked="0"/>
    </xf>
    <xf numFmtId="0" fontId="11" fillId="0" borderId="0" xfId="0" applyFont="1" applyAlignment="1" applyProtection="1">
      <alignment vertical="top"/>
      <protection locked="0"/>
    </xf>
    <xf numFmtId="0" fontId="11" fillId="0" borderId="7" xfId="0" applyFont="1" applyBorder="1" applyAlignment="1" applyProtection="1">
      <alignment vertical="top"/>
      <protection locked="0"/>
    </xf>
    <xf numFmtId="165" fontId="4" fillId="0" borderId="4" xfId="0" applyNumberFormat="1" applyFont="1" applyBorder="1" applyAlignment="1">
      <alignment horizontal="right" vertical="center"/>
    </xf>
    <xf numFmtId="164" fontId="4" fillId="0" borderId="4" xfId="0" applyNumberFormat="1" applyFont="1" applyBorder="1" applyAlignment="1">
      <alignment horizontal="center" vertical="center" wrapText="1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left" vertical="top"/>
      <protection locked="0"/>
    </xf>
    <xf numFmtId="165" fontId="12" fillId="0" borderId="21" xfId="0" applyNumberFormat="1" applyFont="1" applyBorder="1" applyAlignment="1">
      <alignment horizontal="right" vertical="center"/>
    </xf>
    <xf numFmtId="164" fontId="12" fillId="0" borderId="21" xfId="0" applyNumberFormat="1" applyFont="1" applyBorder="1" applyAlignment="1">
      <alignment horizontal="right"/>
    </xf>
    <xf numFmtId="0" fontId="13" fillId="0" borderId="13" xfId="0" applyFont="1" applyBorder="1" applyAlignment="1" applyProtection="1">
      <alignment horizontal="left" vertical="center"/>
      <protection locked="0"/>
    </xf>
    <xf numFmtId="0" fontId="6" fillId="0" borderId="0" xfId="0" applyFont="1" applyAlignment="1" applyProtection="1">
      <alignment horizontal="left" vertical="center" wrapText="1"/>
      <protection locked="0"/>
    </xf>
    <xf numFmtId="164" fontId="14" fillId="0" borderId="0" xfId="0" applyNumberFormat="1" applyFont="1" applyAlignment="1" applyProtection="1">
      <alignment horizontal="right"/>
      <protection locked="0"/>
    </xf>
    <xf numFmtId="0" fontId="13" fillId="0" borderId="23" xfId="0" applyFont="1" applyBorder="1" applyAlignment="1" applyProtection="1">
      <alignment horizontal="left" vertical="center"/>
      <protection locked="0"/>
    </xf>
    <xf numFmtId="0" fontId="6" fillId="3" borderId="4" xfId="0" applyFont="1" applyFill="1" applyBorder="1" applyAlignment="1" applyProtection="1">
      <alignment horizontal="right" vertical="center"/>
      <protection locked="0"/>
    </xf>
    <xf numFmtId="165" fontId="20" fillId="0" borderId="4" xfId="0" applyNumberFormat="1" applyFont="1" applyBorder="1" applyAlignment="1">
      <alignment horizontal="right" vertical="center"/>
    </xf>
    <xf numFmtId="0" fontId="6" fillId="0" borderId="4" xfId="0" applyFont="1" applyBorder="1" applyAlignment="1" applyProtection="1">
      <alignment horizontal="right" vertical="center"/>
      <protection locked="0"/>
    </xf>
    <xf numFmtId="0" fontId="20" fillId="0" borderId="4" xfId="0" applyFont="1" applyBorder="1" applyAlignment="1" applyProtection="1">
      <alignment horizontal="center" vertical="center" wrapText="1"/>
      <protection locked="0"/>
    </xf>
    <xf numFmtId="0" fontId="0" fillId="0" borderId="19" xfId="0" applyBorder="1" applyAlignment="1" applyProtection="1">
      <alignment horizontal="left" vertical="center"/>
      <protection locked="0"/>
    </xf>
    <xf numFmtId="0" fontId="4" fillId="0" borderId="4" xfId="0" applyFont="1" applyBorder="1" applyAlignment="1">
      <alignment horizontal="center" vertical="center" wrapText="1"/>
    </xf>
    <xf numFmtId="0" fontId="17" fillId="0" borderId="0" xfId="0" applyFont="1"/>
    <xf numFmtId="0" fontId="20" fillId="0" borderId="24" xfId="0" applyFont="1" applyBorder="1"/>
    <xf numFmtId="165" fontId="0" fillId="0" borderId="24" xfId="0" applyNumberFormat="1" applyBorder="1" applyAlignment="1" applyProtection="1">
      <alignment vertical="center" wrapText="1"/>
      <protection hidden="1"/>
    </xf>
    <xf numFmtId="0" fontId="0" fillId="0" borderId="24" xfId="0" applyBorder="1" applyAlignment="1" applyProtection="1">
      <alignment vertical="center" wrapText="1"/>
      <protection hidden="1"/>
    </xf>
    <xf numFmtId="165" fontId="18" fillId="8" borderId="24" xfId="0" applyNumberFormat="1" applyFont="1" applyFill="1" applyBorder="1" applyAlignment="1">
      <alignment horizontal="right" vertical="center"/>
    </xf>
    <xf numFmtId="165" fontId="0" fillId="0" borderId="24" xfId="0" applyNumberFormat="1" applyBorder="1" applyAlignment="1" applyProtection="1">
      <alignment horizontal="right" vertical="center"/>
      <protection hidden="1"/>
    </xf>
    <xf numFmtId="165" fontId="18" fillId="5" borderId="15" xfId="0" applyNumberFormat="1" applyFont="1" applyFill="1" applyBorder="1" applyAlignment="1" applyProtection="1">
      <alignment horizontal="center" vertical="center" wrapText="1"/>
      <protection hidden="1"/>
    </xf>
    <xf numFmtId="165" fontId="7" fillId="4" borderId="16" xfId="0" applyNumberFormat="1" applyFont="1" applyFill="1" applyBorder="1" applyAlignment="1" applyProtection="1">
      <alignment horizontal="right" vertical="center"/>
      <protection hidden="1"/>
    </xf>
    <xf numFmtId="165" fontId="9" fillId="0" borderId="1" xfId="0" applyNumberFormat="1" applyFont="1" applyBorder="1" applyAlignment="1" applyProtection="1">
      <alignment horizontal="right" vertical="center"/>
      <protection hidden="1"/>
    </xf>
    <xf numFmtId="165" fontId="9" fillId="0" borderId="17" xfId="0" applyNumberFormat="1" applyFont="1" applyBorder="1" applyAlignment="1" applyProtection="1">
      <alignment horizontal="right" vertical="center"/>
      <protection hidden="1"/>
    </xf>
    <xf numFmtId="0" fontId="4" fillId="8" borderId="4" xfId="0" applyFont="1" applyFill="1" applyBorder="1" applyAlignment="1" applyProtection="1">
      <alignment horizontal="center" vertical="center" wrapText="1"/>
      <protection locked="0"/>
    </xf>
    <xf numFmtId="164" fontId="9" fillId="8" borderId="1" xfId="0" applyNumberFormat="1" applyFont="1" applyFill="1" applyBorder="1" applyAlignment="1" applyProtection="1">
      <alignment horizontal="right" wrapText="1"/>
      <protection locked="0"/>
    </xf>
    <xf numFmtId="164" fontId="9" fillId="8" borderId="22" xfId="0" applyNumberFormat="1" applyFont="1" applyFill="1" applyBorder="1" applyAlignment="1" applyProtection="1">
      <alignment horizontal="right" wrapText="1"/>
      <protection locked="0"/>
    </xf>
    <xf numFmtId="165" fontId="18" fillId="8" borderId="24" xfId="0" applyNumberFormat="1" applyFont="1" applyFill="1" applyBorder="1" applyAlignment="1" applyProtection="1">
      <alignment vertical="center" wrapText="1"/>
      <protection locked="0"/>
    </xf>
    <xf numFmtId="0" fontId="23" fillId="0" borderId="0" xfId="0" applyFont="1" applyAlignment="1">
      <alignment wrapText="1"/>
    </xf>
    <xf numFmtId="0" fontId="2" fillId="0" borderId="0" xfId="0" applyFont="1"/>
    <xf numFmtId="0" fontId="23" fillId="0" borderId="0" xfId="0" applyFont="1"/>
    <xf numFmtId="0" fontId="24" fillId="0" borderId="0" xfId="1" applyFont="1" applyAlignment="1">
      <alignment wrapText="1"/>
    </xf>
    <xf numFmtId="165" fontId="18" fillId="9" borderId="24" xfId="0" applyNumberFormat="1" applyFont="1" applyFill="1" applyBorder="1" applyAlignment="1">
      <alignment horizontal="right" vertical="center"/>
    </xf>
    <xf numFmtId="0" fontId="0" fillId="9" borderId="24" xfId="0" applyFill="1" applyBorder="1" applyAlignment="1">
      <alignment horizontal="center" vertical="center" wrapText="1"/>
    </xf>
    <xf numFmtId="0" fontId="0" fillId="9" borderId="24" xfId="0" applyFill="1" applyBorder="1" applyAlignment="1">
      <alignment horizontal="left" vertical="center" wrapText="1"/>
    </xf>
    <xf numFmtId="165" fontId="0" fillId="9" borderId="24" xfId="0" applyNumberFormat="1" applyFill="1" applyBorder="1" applyAlignment="1" applyProtection="1">
      <alignment horizontal="right" vertical="center"/>
      <protection hidden="1"/>
    </xf>
    <xf numFmtId="0" fontId="21" fillId="9" borderId="24" xfId="0" applyFont="1" applyFill="1" applyBorder="1"/>
    <xf numFmtId="166" fontId="27" fillId="10" borderId="25" xfId="0" applyNumberFormat="1" applyFont="1" applyFill="1" applyBorder="1" applyAlignment="1">
      <alignment horizontal="right" vertical="center"/>
    </xf>
    <xf numFmtId="167" fontId="27" fillId="11" borderId="26" xfId="0" applyNumberFormat="1" applyFont="1" applyFill="1" applyBorder="1" applyAlignment="1">
      <alignment horizontal="right" vertical="center"/>
    </xf>
    <xf numFmtId="167" fontId="27" fillId="12" borderId="27" xfId="0" applyNumberFormat="1" applyFont="1" applyFill="1" applyBorder="1" applyAlignment="1">
      <alignment horizontal="right" vertical="center"/>
    </xf>
    <xf numFmtId="167" fontId="27" fillId="13" borderId="28" xfId="0" applyNumberFormat="1" applyFont="1" applyFill="1" applyBorder="1" applyAlignment="1">
      <alignment horizontal="right" vertical="center"/>
    </xf>
    <xf numFmtId="167" fontId="27" fillId="14" borderId="29" xfId="0" applyNumberFormat="1" applyFont="1" applyFill="1" applyBorder="1" applyAlignment="1">
      <alignment horizontal="right" vertical="center"/>
    </xf>
    <xf numFmtId="167" fontId="27" fillId="15" borderId="30" xfId="0" applyNumberFormat="1" applyFont="1" applyFill="1" applyBorder="1" applyAlignment="1">
      <alignment horizontal="right" vertical="center"/>
    </xf>
    <xf numFmtId="167" fontId="27" fillId="16" borderId="31" xfId="0" applyNumberFormat="1" applyFont="1" applyFill="1" applyBorder="1" applyAlignment="1">
      <alignment horizontal="right" vertical="center"/>
    </xf>
    <xf numFmtId="167" fontId="27" fillId="17" borderId="32" xfId="0" applyNumberFormat="1" applyFont="1" applyFill="1" applyBorder="1" applyAlignment="1">
      <alignment horizontal="right" vertical="center"/>
    </xf>
    <xf numFmtId="167" fontId="27" fillId="18" borderId="33" xfId="0" applyNumberFormat="1" applyFont="1" applyFill="1" applyBorder="1" applyAlignment="1">
      <alignment horizontal="right" vertical="center"/>
    </xf>
    <xf numFmtId="167" fontId="27" fillId="19" borderId="34" xfId="0" applyNumberFormat="1" applyFont="1" applyFill="1" applyBorder="1" applyAlignment="1">
      <alignment horizontal="right" vertical="center"/>
    </xf>
    <xf numFmtId="167" fontId="27" fillId="20" borderId="35" xfId="0" applyNumberFormat="1" applyFont="1" applyFill="1" applyBorder="1" applyAlignment="1">
      <alignment horizontal="right" vertical="center"/>
    </xf>
    <xf numFmtId="167" fontId="27" fillId="21" borderId="36" xfId="0" applyNumberFormat="1" applyFont="1" applyFill="1" applyBorder="1" applyAlignment="1">
      <alignment horizontal="right" vertical="center"/>
    </xf>
    <xf numFmtId="167" fontId="27" fillId="22" borderId="37" xfId="0" applyNumberFormat="1" applyFont="1" applyFill="1" applyBorder="1" applyAlignment="1">
      <alignment horizontal="right" vertical="center"/>
    </xf>
    <xf numFmtId="167" fontId="27" fillId="23" borderId="38" xfId="0" applyNumberFormat="1" applyFont="1" applyFill="1" applyBorder="1" applyAlignment="1">
      <alignment horizontal="right" vertical="center"/>
    </xf>
    <xf numFmtId="167" fontId="27" fillId="24" borderId="39" xfId="0" applyNumberFormat="1" applyFont="1" applyFill="1" applyBorder="1" applyAlignment="1">
      <alignment horizontal="right" vertical="center"/>
    </xf>
    <xf numFmtId="167" fontId="27" fillId="25" borderId="40" xfId="0" applyNumberFormat="1" applyFont="1" applyFill="1" applyBorder="1" applyAlignment="1">
      <alignment horizontal="right" vertical="center"/>
    </xf>
    <xf numFmtId="167" fontId="27" fillId="26" borderId="41" xfId="0" applyNumberFormat="1" applyFont="1" applyFill="1" applyBorder="1" applyAlignment="1">
      <alignment horizontal="right" vertical="center"/>
    </xf>
    <xf numFmtId="167" fontId="27" fillId="27" borderId="42" xfId="0" applyNumberFormat="1" applyFont="1" applyFill="1" applyBorder="1" applyAlignment="1">
      <alignment horizontal="right" vertical="center"/>
    </xf>
    <xf numFmtId="167" fontId="27" fillId="28" borderId="43" xfId="0" applyNumberFormat="1" applyFont="1" applyFill="1" applyBorder="1" applyAlignment="1">
      <alignment horizontal="right" vertical="center"/>
    </xf>
    <xf numFmtId="167" fontId="27" fillId="29" borderId="44" xfId="0" applyNumberFormat="1" applyFont="1" applyFill="1" applyBorder="1" applyAlignment="1">
      <alignment horizontal="right" vertical="center"/>
    </xf>
    <xf numFmtId="167" fontId="27" fillId="30" borderId="45" xfId="0" applyNumberFormat="1" applyFont="1" applyFill="1" applyBorder="1" applyAlignment="1">
      <alignment horizontal="right" vertical="center"/>
    </xf>
    <xf numFmtId="167" fontId="27" fillId="31" borderId="46" xfId="0" applyNumberFormat="1" applyFont="1" applyFill="1" applyBorder="1" applyAlignment="1">
      <alignment horizontal="right" vertical="center"/>
    </xf>
    <xf numFmtId="167" fontId="27" fillId="32" borderId="47" xfId="0" applyNumberFormat="1" applyFont="1" applyFill="1" applyBorder="1" applyAlignment="1">
      <alignment horizontal="right" vertical="center"/>
    </xf>
    <xf numFmtId="167" fontId="27" fillId="33" borderId="48" xfId="0" applyNumberFormat="1" applyFont="1" applyFill="1" applyBorder="1" applyAlignment="1">
      <alignment horizontal="right" vertical="center"/>
    </xf>
    <xf numFmtId="167" fontId="27" fillId="34" borderId="49" xfId="0" applyNumberFormat="1" applyFont="1" applyFill="1" applyBorder="1" applyAlignment="1">
      <alignment horizontal="right" vertical="center"/>
    </xf>
    <xf numFmtId="167" fontId="27" fillId="35" borderId="50" xfId="0" applyNumberFormat="1" applyFont="1" applyFill="1" applyBorder="1" applyAlignment="1">
      <alignment horizontal="right" vertical="center"/>
    </xf>
    <xf numFmtId="167" fontId="27" fillId="36" borderId="51" xfId="0" applyNumberFormat="1" applyFont="1" applyFill="1" applyBorder="1" applyAlignment="1">
      <alignment horizontal="right" vertical="center"/>
    </xf>
    <xf numFmtId="167" fontId="27" fillId="37" borderId="52" xfId="0" applyNumberFormat="1" applyFont="1" applyFill="1" applyBorder="1" applyAlignment="1">
      <alignment horizontal="right" vertical="center"/>
    </xf>
    <xf numFmtId="167" fontId="27" fillId="38" borderId="53" xfId="0" applyNumberFormat="1" applyFont="1" applyFill="1" applyBorder="1" applyAlignment="1">
      <alignment horizontal="right" vertical="center"/>
    </xf>
    <xf numFmtId="167" fontId="27" fillId="39" borderId="54" xfId="0" applyNumberFormat="1" applyFont="1" applyFill="1" applyBorder="1" applyAlignment="1">
      <alignment horizontal="right" vertical="center"/>
    </xf>
    <xf numFmtId="167" fontId="27" fillId="40" borderId="55" xfId="0" applyNumberFormat="1" applyFont="1" applyFill="1" applyBorder="1" applyAlignment="1">
      <alignment horizontal="right" vertical="center"/>
    </xf>
    <xf numFmtId="167" fontId="27" fillId="41" borderId="56" xfId="0" applyNumberFormat="1" applyFont="1" applyFill="1" applyBorder="1" applyAlignment="1">
      <alignment horizontal="right" vertical="center"/>
    </xf>
    <xf numFmtId="167" fontId="27" fillId="42" borderId="57" xfId="0" applyNumberFormat="1" applyFont="1" applyFill="1" applyBorder="1" applyAlignment="1">
      <alignment horizontal="right" vertical="center"/>
    </xf>
    <xf numFmtId="167" fontId="27" fillId="43" borderId="58" xfId="0" applyNumberFormat="1" applyFont="1" applyFill="1" applyBorder="1" applyAlignment="1">
      <alignment horizontal="right" vertical="center"/>
    </xf>
    <xf numFmtId="167" fontId="27" fillId="44" borderId="59" xfId="0" applyNumberFormat="1" applyFont="1" applyFill="1" applyBorder="1" applyAlignment="1">
      <alignment horizontal="right" vertical="center"/>
    </xf>
    <xf numFmtId="167" fontId="27" fillId="45" borderId="60" xfId="0" applyNumberFormat="1" applyFont="1" applyFill="1" applyBorder="1" applyAlignment="1">
      <alignment horizontal="right" vertical="center"/>
    </xf>
    <xf numFmtId="167" fontId="27" fillId="46" borderId="61" xfId="0" applyNumberFormat="1" applyFont="1" applyFill="1" applyBorder="1" applyAlignment="1">
      <alignment horizontal="right" vertical="center"/>
    </xf>
    <xf numFmtId="167" fontId="27" fillId="47" borderId="62" xfId="0" applyNumberFormat="1" applyFont="1" applyFill="1" applyBorder="1" applyAlignment="1">
      <alignment horizontal="right" vertical="center"/>
    </xf>
    <xf numFmtId="167" fontId="27" fillId="48" borderId="63" xfId="0" applyNumberFormat="1" applyFont="1" applyFill="1" applyBorder="1" applyAlignment="1">
      <alignment horizontal="right" vertical="center"/>
    </xf>
    <xf numFmtId="167" fontId="27" fillId="49" borderId="64" xfId="0" applyNumberFormat="1" applyFont="1" applyFill="1" applyBorder="1" applyAlignment="1">
      <alignment horizontal="right" vertical="center"/>
    </xf>
    <xf numFmtId="167" fontId="27" fillId="50" borderId="65" xfId="0" applyNumberFormat="1" applyFont="1" applyFill="1" applyBorder="1" applyAlignment="1">
      <alignment horizontal="right" vertical="center"/>
    </xf>
    <xf numFmtId="167" fontId="27" fillId="51" borderId="66" xfId="0" applyNumberFormat="1" applyFont="1" applyFill="1" applyBorder="1" applyAlignment="1">
      <alignment horizontal="right" vertical="center"/>
    </xf>
    <xf numFmtId="167" fontId="27" fillId="52" borderId="67" xfId="0" applyNumberFormat="1" applyFont="1" applyFill="1" applyBorder="1" applyAlignment="1">
      <alignment horizontal="right" vertical="center"/>
    </xf>
    <xf numFmtId="167" fontId="27" fillId="53" borderId="68" xfId="0" applyNumberFormat="1" applyFont="1" applyFill="1" applyBorder="1" applyAlignment="1">
      <alignment horizontal="right" vertical="center"/>
    </xf>
    <xf numFmtId="167" fontId="27" fillId="54" borderId="69" xfId="0" applyNumberFormat="1" applyFont="1" applyFill="1" applyBorder="1" applyAlignment="1">
      <alignment horizontal="right" vertical="center"/>
    </xf>
    <xf numFmtId="167" fontId="27" fillId="55" borderId="70" xfId="0" applyNumberFormat="1" applyFont="1" applyFill="1" applyBorder="1" applyAlignment="1">
      <alignment horizontal="right" vertical="center"/>
    </xf>
    <xf numFmtId="167" fontId="27" fillId="56" borderId="71" xfId="0" applyNumberFormat="1" applyFont="1" applyFill="1" applyBorder="1" applyAlignment="1">
      <alignment horizontal="right" vertical="center"/>
    </xf>
    <xf numFmtId="167" fontId="27" fillId="57" borderId="72" xfId="0" applyNumberFormat="1" applyFont="1" applyFill="1" applyBorder="1" applyAlignment="1">
      <alignment horizontal="right" vertical="center"/>
    </xf>
    <xf numFmtId="167" fontId="27" fillId="58" borderId="73" xfId="0" applyNumberFormat="1" applyFont="1" applyFill="1" applyBorder="1" applyAlignment="1">
      <alignment horizontal="right" vertical="center"/>
    </xf>
    <xf numFmtId="167" fontId="27" fillId="59" borderId="74" xfId="0" applyNumberFormat="1" applyFont="1" applyFill="1" applyBorder="1" applyAlignment="1">
      <alignment horizontal="right" vertical="center"/>
    </xf>
    <xf numFmtId="167" fontId="27" fillId="60" borderId="75" xfId="0" applyNumberFormat="1" applyFont="1" applyFill="1" applyBorder="1" applyAlignment="1">
      <alignment horizontal="right" vertical="center"/>
    </xf>
    <xf numFmtId="167" fontId="27" fillId="61" borderId="76" xfId="0" applyNumberFormat="1" applyFont="1" applyFill="1" applyBorder="1" applyAlignment="1">
      <alignment horizontal="right" vertical="center"/>
    </xf>
    <xf numFmtId="167" fontId="27" fillId="62" borderId="77" xfId="0" applyNumberFormat="1" applyFont="1" applyFill="1" applyBorder="1" applyAlignment="1">
      <alignment horizontal="right" vertical="center"/>
    </xf>
    <xf numFmtId="167" fontId="27" fillId="63" borderId="78" xfId="0" applyNumberFormat="1" applyFont="1" applyFill="1" applyBorder="1" applyAlignment="1">
      <alignment horizontal="right" vertical="center"/>
    </xf>
    <xf numFmtId="167" fontId="27" fillId="64" borderId="79" xfId="0" applyNumberFormat="1" applyFont="1" applyFill="1" applyBorder="1" applyAlignment="1">
      <alignment horizontal="right" vertical="center"/>
    </xf>
    <xf numFmtId="167" fontId="27" fillId="65" borderId="80" xfId="0" applyNumberFormat="1" applyFont="1" applyFill="1" applyBorder="1" applyAlignment="1">
      <alignment horizontal="right" vertical="center"/>
    </xf>
    <xf numFmtId="167" fontId="27" fillId="66" borderId="81" xfId="0" applyNumberFormat="1" applyFont="1" applyFill="1" applyBorder="1" applyAlignment="1">
      <alignment horizontal="right" vertical="center"/>
    </xf>
    <xf numFmtId="167" fontId="27" fillId="67" borderId="82" xfId="0" applyNumberFormat="1" applyFont="1" applyFill="1" applyBorder="1" applyAlignment="1">
      <alignment horizontal="right" vertical="center"/>
    </xf>
    <xf numFmtId="167" fontId="27" fillId="68" borderId="83" xfId="0" applyNumberFormat="1" applyFont="1" applyFill="1" applyBorder="1" applyAlignment="1">
      <alignment horizontal="right" vertical="center"/>
    </xf>
    <xf numFmtId="167" fontId="27" fillId="69" borderId="84" xfId="0" applyNumberFormat="1" applyFont="1" applyFill="1" applyBorder="1" applyAlignment="1">
      <alignment horizontal="right" vertical="center"/>
    </xf>
    <xf numFmtId="167" fontId="27" fillId="70" borderId="85" xfId="0" applyNumberFormat="1" applyFont="1" applyFill="1" applyBorder="1" applyAlignment="1">
      <alignment horizontal="right" vertical="center"/>
    </xf>
    <xf numFmtId="167" fontId="27" fillId="71" borderId="86" xfId="0" applyNumberFormat="1" applyFont="1" applyFill="1" applyBorder="1" applyAlignment="1">
      <alignment horizontal="right" vertical="center"/>
    </xf>
    <xf numFmtId="167" fontId="27" fillId="72" borderId="87" xfId="0" applyNumberFormat="1" applyFont="1" applyFill="1" applyBorder="1" applyAlignment="1">
      <alignment horizontal="right" vertical="center"/>
    </xf>
    <xf numFmtId="167" fontId="27" fillId="73" borderId="88" xfId="0" applyNumberFormat="1" applyFont="1" applyFill="1" applyBorder="1" applyAlignment="1">
      <alignment horizontal="right" vertical="center"/>
    </xf>
    <xf numFmtId="167" fontId="27" fillId="74" borderId="89" xfId="0" applyNumberFormat="1" applyFont="1" applyFill="1" applyBorder="1" applyAlignment="1">
      <alignment horizontal="right" vertical="center"/>
    </xf>
    <xf numFmtId="167" fontId="27" fillId="75" borderId="90" xfId="0" applyNumberFormat="1" applyFont="1" applyFill="1" applyBorder="1" applyAlignment="1">
      <alignment horizontal="right" vertical="center"/>
    </xf>
    <xf numFmtId="167" fontId="27" fillId="76" borderId="91" xfId="0" applyNumberFormat="1" applyFont="1" applyFill="1" applyBorder="1" applyAlignment="1">
      <alignment horizontal="right" vertical="center"/>
    </xf>
    <xf numFmtId="167" fontId="27" fillId="77" borderId="92" xfId="0" applyNumberFormat="1" applyFont="1" applyFill="1" applyBorder="1" applyAlignment="1">
      <alignment horizontal="right" vertical="center"/>
    </xf>
    <xf numFmtId="167" fontId="27" fillId="78" borderId="93" xfId="0" applyNumberFormat="1" applyFont="1" applyFill="1" applyBorder="1" applyAlignment="1">
      <alignment horizontal="right" vertical="center"/>
    </xf>
    <xf numFmtId="167" fontId="27" fillId="79" borderId="94" xfId="0" applyNumberFormat="1" applyFont="1" applyFill="1" applyBorder="1" applyAlignment="1">
      <alignment horizontal="right" vertical="center"/>
    </xf>
    <xf numFmtId="167" fontId="27" fillId="80" borderId="95" xfId="0" applyNumberFormat="1" applyFont="1" applyFill="1" applyBorder="1" applyAlignment="1">
      <alignment horizontal="right" vertical="center"/>
    </xf>
    <xf numFmtId="167" fontId="27" fillId="81" borderId="96" xfId="0" applyNumberFormat="1" applyFont="1" applyFill="1" applyBorder="1" applyAlignment="1">
      <alignment horizontal="right" vertical="center"/>
    </xf>
    <xf numFmtId="167" fontId="27" fillId="82" borderId="97" xfId="0" applyNumberFormat="1" applyFont="1" applyFill="1" applyBorder="1" applyAlignment="1">
      <alignment horizontal="right" vertical="center"/>
    </xf>
    <xf numFmtId="167" fontId="27" fillId="83" borderId="98" xfId="0" applyNumberFormat="1" applyFont="1" applyFill="1" applyBorder="1" applyAlignment="1">
      <alignment horizontal="right" vertical="center"/>
    </xf>
    <xf numFmtId="167" fontId="27" fillId="84" borderId="99" xfId="0" applyNumberFormat="1" applyFont="1" applyFill="1" applyBorder="1" applyAlignment="1">
      <alignment horizontal="right" vertical="center"/>
    </xf>
    <xf numFmtId="167" fontId="27" fillId="85" borderId="100" xfId="0" applyNumberFormat="1" applyFont="1" applyFill="1" applyBorder="1" applyAlignment="1">
      <alignment horizontal="right" vertical="center"/>
    </xf>
    <xf numFmtId="167" fontId="27" fillId="86" borderId="101" xfId="0" applyNumberFormat="1" applyFont="1" applyFill="1" applyBorder="1" applyAlignment="1">
      <alignment horizontal="right" vertical="center"/>
    </xf>
    <xf numFmtId="167" fontId="27" fillId="87" borderId="102" xfId="0" applyNumberFormat="1" applyFont="1" applyFill="1" applyBorder="1" applyAlignment="1">
      <alignment horizontal="right" vertical="center"/>
    </xf>
    <xf numFmtId="167" fontId="27" fillId="88" borderId="103" xfId="0" applyNumberFormat="1" applyFont="1" applyFill="1" applyBorder="1" applyAlignment="1">
      <alignment horizontal="right" vertical="center"/>
    </xf>
    <xf numFmtId="167" fontId="27" fillId="89" borderId="104" xfId="0" applyNumberFormat="1" applyFont="1" applyFill="1" applyBorder="1" applyAlignment="1">
      <alignment horizontal="right" vertical="center"/>
    </xf>
    <xf numFmtId="167" fontId="27" fillId="90" borderId="105" xfId="0" applyNumberFormat="1" applyFont="1" applyFill="1" applyBorder="1" applyAlignment="1">
      <alignment horizontal="right" vertical="center"/>
    </xf>
    <xf numFmtId="167" fontId="27" fillId="91" borderId="106" xfId="0" applyNumberFormat="1" applyFont="1" applyFill="1" applyBorder="1" applyAlignment="1">
      <alignment horizontal="right" vertical="center"/>
    </xf>
    <xf numFmtId="167" fontId="27" fillId="92" borderId="107" xfId="0" applyNumberFormat="1" applyFont="1" applyFill="1" applyBorder="1" applyAlignment="1">
      <alignment horizontal="right" vertical="center"/>
    </xf>
    <xf numFmtId="167" fontId="27" fillId="93" borderId="108" xfId="0" applyNumberFormat="1" applyFont="1" applyFill="1" applyBorder="1" applyAlignment="1">
      <alignment horizontal="right" vertical="center"/>
    </xf>
    <xf numFmtId="167" fontId="27" fillId="94" borderId="109" xfId="0" applyNumberFormat="1" applyFont="1" applyFill="1" applyBorder="1" applyAlignment="1">
      <alignment horizontal="right" vertical="center"/>
    </xf>
    <xf numFmtId="167" fontId="27" fillId="95" borderId="110" xfId="0" applyNumberFormat="1" applyFont="1" applyFill="1" applyBorder="1" applyAlignment="1">
      <alignment horizontal="right" vertical="center"/>
    </xf>
    <xf numFmtId="167" fontId="27" fillId="96" borderId="111" xfId="0" applyNumberFormat="1" applyFont="1" applyFill="1" applyBorder="1" applyAlignment="1">
      <alignment horizontal="right" vertical="center"/>
    </xf>
    <xf numFmtId="167" fontId="27" fillId="97" borderId="112" xfId="0" applyNumberFormat="1" applyFont="1" applyFill="1" applyBorder="1" applyAlignment="1">
      <alignment horizontal="right" vertical="center"/>
    </xf>
    <xf numFmtId="167" fontId="27" fillId="98" borderId="113" xfId="0" applyNumberFormat="1" applyFont="1" applyFill="1" applyBorder="1" applyAlignment="1">
      <alignment horizontal="right" vertical="center"/>
    </xf>
    <xf numFmtId="167" fontId="27" fillId="99" borderId="114" xfId="0" applyNumberFormat="1" applyFont="1" applyFill="1" applyBorder="1" applyAlignment="1">
      <alignment horizontal="right" vertical="center"/>
    </xf>
    <xf numFmtId="167" fontId="27" fillId="100" borderId="115" xfId="0" applyNumberFormat="1" applyFont="1" applyFill="1" applyBorder="1" applyAlignment="1">
      <alignment horizontal="right" vertical="center"/>
    </xf>
    <xf numFmtId="167" fontId="27" fillId="101" borderId="116" xfId="0" applyNumberFormat="1" applyFont="1" applyFill="1" applyBorder="1" applyAlignment="1">
      <alignment horizontal="right" vertical="center"/>
    </xf>
    <xf numFmtId="167" fontId="27" fillId="102" borderId="117" xfId="0" applyNumberFormat="1" applyFont="1" applyFill="1" applyBorder="1" applyAlignment="1">
      <alignment horizontal="right" vertical="center"/>
    </xf>
    <xf numFmtId="167" fontId="27" fillId="103" borderId="118" xfId="0" applyNumberFormat="1" applyFont="1" applyFill="1" applyBorder="1" applyAlignment="1">
      <alignment horizontal="right" vertical="center"/>
    </xf>
    <xf numFmtId="167" fontId="27" fillId="104" borderId="119" xfId="0" applyNumberFormat="1" applyFont="1" applyFill="1" applyBorder="1" applyAlignment="1">
      <alignment horizontal="right" vertical="center"/>
    </xf>
    <xf numFmtId="167" fontId="27" fillId="105" borderId="120" xfId="0" applyNumberFormat="1" applyFont="1" applyFill="1" applyBorder="1" applyAlignment="1">
      <alignment horizontal="right" vertical="center"/>
    </xf>
    <xf numFmtId="167" fontId="27" fillId="106" borderId="121" xfId="0" applyNumberFormat="1" applyFont="1" applyFill="1" applyBorder="1" applyAlignment="1">
      <alignment horizontal="right" vertical="center"/>
    </xf>
    <xf numFmtId="167" fontId="27" fillId="107" borderId="122" xfId="0" applyNumberFormat="1" applyFont="1" applyFill="1" applyBorder="1" applyAlignment="1">
      <alignment horizontal="right" vertical="center"/>
    </xf>
    <xf numFmtId="167" fontId="27" fillId="108" borderId="123" xfId="0" applyNumberFormat="1" applyFont="1" applyFill="1" applyBorder="1" applyAlignment="1">
      <alignment horizontal="right" vertical="center"/>
    </xf>
    <xf numFmtId="167" fontId="27" fillId="109" borderId="124" xfId="0" applyNumberFormat="1" applyFont="1" applyFill="1" applyBorder="1" applyAlignment="1">
      <alignment horizontal="right" vertical="center"/>
    </xf>
    <xf numFmtId="167" fontId="27" fillId="110" borderId="125" xfId="0" applyNumberFormat="1" applyFont="1" applyFill="1" applyBorder="1" applyAlignment="1">
      <alignment horizontal="right" vertical="center"/>
    </xf>
    <xf numFmtId="167" fontId="27" fillId="111" borderId="126" xfId="0" applyNumberFormat="1" applyFont="1" applyFill="1" applyBorder="1" applyAlignment="1">
      <alignment horizontal="right" vertical="center"/>
    </xf>
    <xf numFmtId="167" fontId="27" fillId="112" borderId="127" xfId="0" applyNumberFormat="1" applyFont="1" applyFill="1" applyBorder="1" applyAlignment="1">
      <alignment horizontal="right" vertical="center"/>
    </xf>
    <xf numFmtId="167" fontId="27" fillId="113" borderId="128" xfId="0" applyNumberFormat="1" applyFont="1" applyFill="1" applyBorder="1" applyAlignment="1">
      <alignment horizontal="right" vertical="center"/>
    </xf>
    <xf numFmtId="167" fontId="27" fillId="114" borderId="129" xfId="0" applyNumberFormat="1" applyFont="1" applyFill="1" applyBorder="1" applyAlignment="1">
      <alignment horizontal="right" vertical="center"/>
    </xf>
    <xf numFmtId="167" fontId="27" fillId="115" borderId="130" xfId="0" applyNumberFormat="1" applyFont="1" applyFill="1" applyBorder="1" applyAlignment="1">
      <alignment horizontal="right" vertical="center"/>
    </xf>
    <xf numFmtId="167" fontId="27" fillId="116" borderId="131" xfId="0" applyNumberFormat="1" applyFont="1" applyFill="1" applyBorder="1" applyAlignment="1">
      <alignment horizontal="right" vertical="center"/>
    </xf>
    <xf numFmtId="167" fontId="27" fillId="117" borderId="132" xfId="0" applyNumberFormat="1" applyFont="1" applyFill="1" applyBorder="1" applyAlignment="1">
      <alignment horizontal="right" vertical="center"/>
    </xf>
    <xf numFmtId="167" fontId="27" fillId="118" borderId="133" xfId="0" applyNumberFormat="1" applyFont="1" applyFill="1" applyBorder="1" applyAlignment="1">
      <alignment horizontal="right" vertical="center"/>
    </xf>
    <xf numFmtId="167" fontId="27" fillId="119" borderId="134" xfId="0" applyNumberFormat="1" applyFont="1" applyFill="1" applyBorder="1" applyAlignment="1">
      <alignment horizontal="right" vertical="center"/>
    </xf>
    <xf numFmtId="167" fontId="27" fillId="120" borderId="135" xfId="0" applyNumberFormat="1" applyFont="1" applyFill="1" applyBorder="1" applyAlignment="1">
      <alignment horizontal="right" vertical="center"/>
    </xf>
    <xf numFmtId="167" fontId="27" fillId="121" borderId="136" xfId="0" applyNumberFormat="1" applyFont="1" applyFill="1" applyBorder="1" applyAlignment="1">
      <alignment horizontal="right" vertical="center"/>
    </xf>
    <xf numFmtId="167" fontId="27" fillId="122" borderId="137" xfId="0" applyNumberFormat="1" applyFont="1" applyFill="1" applyBorder="1" applyAlignment="1">
      <alignment horizontal="right" vertical="center"/>
    </xf>
    <xf numFmtId="167" fontId="27" fillId="123" borderId="138" xfId="0" applyNumberFormat="1" applyFont="1" applyFill="1" applyBorder="1" applyAlignment="1">
      <alignment horizontal="right" vertical="center"/>
    </xf>
    <xf numFmtId="167" fontId="27" fillId="124" borderId="139" xfId="0" applyNumberFormat="1" applyFont="1" applyFill="1" applyBorder="1" applyAlignment="1">
      <alignment horizontal="right" vertical="center"/>
    </xf>
    <xf numFmtId="167" fontId="27" fillId="125" borderId="140" xfId="0" applyNumberFormat="1" applyFont="1" applyFill="1" applyBorder="1" applyAlignment="1">
      <alignment horizontal="right" vertical="center"/>
    </xf>
    <xf numFmtId="167" fontId="27" fillId="126" borderId="141" xfId="0" applyNumberFormat="1" applyFont="1" applyFill="1" applyBorder="1" applyAlignment="1">
      <alignment horizontal="right" vertical="center"/>
    </xf>
    <xf numFmtId="167" fontId="27" fillId="127" borderId="142" xfId="0" applyNumberFormat="1" applyFont="1" applyFill="1" applyBorder="1" applyAlignment="1">
      <alignment horizontal="right" vertical="center"/>
    </xf>
    <xf numFmtId="167" fontId="27" fillId="128" borderId="143" xfId="0" applyNumberFormat="1" applyFont="1" applyFill="1" applyBorder="1" applyAlignment="1">
      <alignment horizontal="right" vertical="center"/>
    </xf>
    <xf numFmtId="167" fontId="27" fillId="129" borderId="144" xfId="0" applyNumberFormat="1" applyFont="1" applyFill="1" applyBorder="1" applyAlignment="1">
      <alignment horizontal="right" vertical="center"/>
    </xf>
    <xf numFmtId="167" fontId="27" fillId="130" borderId="145" xfId="0" applyNumberFormat="1" applyFont="1" applyFill="1" applyBorder="1" applyAlignment="1">
      <alignment horizontal="right" vertical="center"/>
    </xf>
    <xf numFmtId="167" fontId="27" fillId="131" borderId="146" xfId="0" applyNumberFormat="1" applyFont="1" applyFill="1" applyBorder="1" applyAlignment="1">
      <alignment horizontal="right" vertical="center"/>
    </xf>
    <xf numFmtId="167" fontId="27" fillId="132" borderId="147" xfId="0" applyNumberFormat="1" applyFont="1" applyFill="1" applyBorder="1" applyAlignment="1">
      <alignment horizontal="right" vertical="center"/>
    </xf>
    <xf numFmtId="167" fontId="27" fillId="133" borderId="148" xfId="0" applyNumberFormat="1" applyFont="1" applyFill="1" applyBorder="1" applyAlignment="1">
      <alignment horizontal="right" vertical="center"/>
    </xf>
    <xf numFmtId="167" fontId="27" fillId="134" borderId="149" xfId="0" applyNumberFormat="1" applyFont="1" applyFill="1" applyBorder="1" applyAlignment="1">
      <alignment horizontal="right" vertical="center"/>
    </xf>
    <xf numFmtId="167" fontId="27" fillId="135" borderId="150" xfId="0" applyNumberFormat="1" applyFont="1" applyFill="1" applyBorder="1" applyAlignment="1">
      <alignment horizontal="right" vertical="center"/>
    </xf>
    <xf numFmtId="167" fontId="27" fillId="136" borderId="151" xfId="0" applyNumberFormat="1" applyFont="1" applyFill="1" applyBorder="1" applyAlignment="1">
      <alignment horizontal="right" vertical="center"/>
    </xf>
    <xf numFmtId="167" fontId="27" fillId="137" borderId="152" xfId="0" applyNumberFormat="1" applyFont="1" applyFill="1" applyBorder="1" applyAlignment="1">
      <alignment horizontal="right" vertical="center"/>
    </xf>
    <xf numFmtId="167" fontId="27" fillId="138" borderId="153" xfId="0" applyNumberFormat="1" applyFont="1" applyFill="1" applyBorder="1" applyAlignment="1">
      <alignment horizontal="right" vertical="center"/>
    </xf>
    <xf numFmtId="167" fontId="27" fillId="139" borderId="154" xfId="0" applyNumberFormat="1" applyFont="1" applyFill="1" applyBorder="1" applyAlignment="1">
      <alignment horizontal="right" vertical="center"/>
    </xf>
    <xf numFmtId="167" fontId="27" fillId="140" borderId="155" xfId="0" applyNumberFormat="1" applyFont="1" applyFill="1" applyBorder="1" applyAlignment="1">
      <alignment horizontal="right" vertical="center"/>
    </xf>
    <xf numFmtId="167" fontId="27" fillId="141" borderId="156" xfId="0" applyNumberFormat="1" applyFont="1" applyFill="1" applyBorder="1" applyAlignment="1">
      <alignment horizontal="right" vertical="center"/>
    </xf>
    <xf numFmtId="167" fontId="27" fillId="142" borderId="157" xfId="0" applyNumberFormat="1" applyFont="1" applyFill="1" applyBorder="1" applyAlignment="1">
      <alignment horizontal="right" vertical="center"/>
    </xf>
    <xf numFmtId="167" fontId="27" fillId="143" borderId="158" xfId="0" applyNumberFormat="1" applyFont="1" applyFill="1" applyBorder="1" applyAlignment="1">
      <alignment horizontal="right" vertical="center"/>
    </xf>
    <xf numFmtId="167" fontId="27" fillId="144" borderId="159" xfId="0" applyNumberFormat="1" applyFont="1" applyFill="1" applyBorder="1" applyAlignment="1">
      <alignment horizontal="right" vertical="center"/>
    </xf>
    <xf numFmtId="167" fontId="27" fillId="145" borderId="160" xfId="0" applyNumberFormat="1" applyFont="1" applyFill="1" applyBorder="1" applyAlignment="1">
      <alignment horizontal="right" vertical="center"/>
    </xf>
    <xf numFmtId="167" fontId="27" fillId="146" borderId="161" xfId="0" applyNumberFormat="1" applyFont="1" applyFill="1" applyBorder="1" applyAlignment="1">
      <alignment horizontal="right" vertical="center"/>
    </xf>
    <xf numFmtId="167" fontId="27" fillId="147" borderId="162" xfId="0" applyNumberFormat="1" applyFont="1" applyFill="1" applyBorder="1" applyAlignment="1">
      <alignment horizontal="right" vertical="center"/>
    </xf>
    <xf numFmtId="167" fontId="27" fillId="148" borderId="163" xfId="0" applyNumberFormat="1" applyFont="1" applyFill="1" applyBorder="1" applyAlignment="1">
      <alignment horizontal="right" vertical="center"/>
    </xf>
    <xf numFmtId="167" fontId="27" fillId="149" borderId="164" xfId="0" applyNumberFormat="1" applyFont="1" applyFill="1" applyBorder="1" applyAlignment="1">
      <alignment horizontal="right" vertical="center"/>
    </xf>
    <xf numFmtId="167" fontId="27" fillId="150" borderId="165" xfId="0" applyNumberFormat="1" applyFont="1" applyFill="1" applyBorder="1" applyAlignment="1">
      <alignment horizontal="right" vertical="center"/>
    </xf>
    <xf numFmtId="167" fontId="27" fillId="151" borderId="166" xfId="0" applyNumberFormat="1" applyFont="1" applyFill="1" applyBorder="1" applyAlignment="1">
      <alignment horizontal="right" vertical="center"/>
    </xf>
    <xf numFmtId="167" fontId="27" fillId="152" borderId="167" xfId="0" applyNumberFormat="1" applyFont="1" applyFill="1" applyBorder="1" applyAlignment="1">
      <alignment horizontal="right" vertical="center"/>
    </xf>
    <xf numFmtId="167" fontId="27" fillId="153" borderId="168" xfId="0" applyNumberFormat="1" applyFont="1" applyFill="1" applyBorder="1" applyAlignment="1">
      <alignment horizontal="right" vertical="center"/>
    </xf>
    <xf numFmtId="167" fontId="27" fillId="154" borderId="169" xfId="0" applyNumberFormat="1" applyFont="1" applyFill="1" applyBorder="1" applyAlignment="1">
      <alignment horizontal="right" vertical="center"/>
    </xf>
    <xf numFmtId="167" fontId="27" fillId="155" borderId="170" xfId="0" applyNumberFormat="1" applyFont="1" applyFill="1" applyBorder="1" applyAlignment="1">
      <alignment horizontal="right" vertical="center"/>
    </xf>
    <xf numFmtId="167" fontId="27" fillId="156" borderId="171" xfId="0" applyNumberFormat="1" applyFont="1" applyFill="1" applyBorder="1" applyAlignment="1">
      <alignment horizontal="right" vertical="center"/>
    </xf>
    <xf numFmtId="167" fontId="27" fillId="157" borderId="172" xfId="0" applyNumberFormat="1" applyFont="1" applyFill="1" applyBorder="1" applyAlignment="1">
      <alignment horizontal="right" vertical="center"/>
    </xf>
    <xf numFmtId="167" fontId="27" fillId="158" borderId="173" xfId="0" applyNumberFormat="1" applyFont="1" applyFill="1" applyBorder="1" applyAlignment="1">
      <alignment horizontal="right" vertical="center"/>
    </xf>
    <xf numFmtId="167" fontId="27" fillId="159" borderId="174" xfId="0" applyNumberFormat="1" applyFont="1" applyFill="1" applyBorder="1" applyAlignment="1">
      <alignment horizontal="right" vertical="center"/>
    </xf>
    <xf numFmtId="167" fontId="27" fillId="160" borderId="175" xfId="0" applyNumberFormat="1" applyFont="1" applyFill="1" applyBorder="1" applyAlignment="1">
      <alignment horizontal="right" vertical="center"/>
    </xf>
    <xf numFmtId="167" fontId="27" fillId="161" borderId="176" xfId="0" applyNumberFormat="1" applyFont="1" applyFill="1" applyBorder="1" applyAlignment="1">
      <alignment horizontal="right" vertical="center"/>
    </xf>
    <xf numFmtId="167" fontId="27" fillId="162" borderId="177" xfId="0" applyNumberFormat="1" applyFont="1" applyFill="1" applyBorder="1" applyAlignment="1">
      <alignment horizontal="right" vertical="center"/>
    </xf>
    <xf numFmtId="167" fontId="27" fillId="163" borderId="178" xfId="0" applyNumberFormat="1" applyFont="1" applyFill="1" applyBorder="1" applyAlignment="1">
      <alignment horizontal="right" vertical="center"/>
    </xf>
    <xf numFmtId="167" fontId="27" fillId="164" borderId="179" xfId="0" applyNumberFormat="1" applyFont="1" applyFill="1" applyBorder="1" applyAlignment="1">
      <alignment horizontal="right" vertical="center"/>
    </xf>
    <xf numFmtId="167" fontId="27" fillId="165" borderId="180" xfId="0" applyNumberFormat="1" applyFont="1" applyFill="1" applyBorder="1" applyAlignment="1">
      <alignment horizontal="right" vertical="center"/>
    </xf>
    <xf numFmtId="167" fontId="27" fillId="166" borderId="181" xfId="0" applyNumberFormat="1" applyFont="1" applyFill="1" applyBorder="1" applyAlignment="1">
      <alignment horizontal="right" vertical="center"/>
    </xf>
    <xf numFmtId="167" fontId="27" fillId="167" borderId="182" xfId="0" applyNumberFormat="1" applyFont="1" applyFill="1" applyBorder="1" applyAlignment="1">
      <alignment horizontal="right" vertical="center"/>
    </xf>
    <xf numFmtId="167" fontId="27" fillId="168" borderId="183" xfId="0" applyNumberFormat="1" applyFont="1" applyFill="1" applyBorder="1" applyAlignment="1">
      <alignment horizontal="right" vertical="center"/>
    </xf>
    <xf numFmtId="167" fontId="27" fillId="169" borderId="184" xfId="0" applyNumberFormat="1" applyFont="1" applyFill="1" applyBorder="1" applyAlignment="1">
      <alignment horizontal="right" vertical="center"/>
    </xf>
    <xf numFmtId="167" fontId="27" fillId="170" borderId="185" xfId="0" applyNumberFormat="1" applyFont="1" applyFill="1" applyBorder="1" applyAlignment="1">
      <alignment horizontal="right" vertical="center"/>
    </xf>
    <xf numFmtId="167" fontId="27" fillId="171" borderId="186" xfId="0" applyNumberFormat="1" applyFont="1" applyFill="1" applyBorder="1" applyAlignment="1">
      <alignment horizontal="right" vertical="center"/>
    </xf>
    <xf numFmtId="167" fontId="27" fillId="172" borderId="187" xfId="0" applyNumberFormat="1" applyFont="1" applyFill="1" applyBorder="1" applyAlignment="1">
      <alignment horizontal="right" vertical="center"/>
    </xf>
    <xf numFmtId="167" fontId="27" fillId="173" borderId="188" xfId="0" applyNumberFormat="1" applyFont="1" applyFill="1" applyBorder="1" applyAlignment="1">
      <alignment horizontal="right" vertical="center"/>
    </xf>
    <xf numFmtId="167" fontId="27" fillId="174" borderId="189" xfId="0" applyNumberFormat="1" applyFont="1" applyFill="1" applyBorder="1" applyAlignment="1">
      <alignment horizontal="right" vertical="center"/>
    </xf>
    <xf numFmtId="167" fontId="27" fillId="175" borderId="190" xfId="0" applyNumberFormat="1" applyFont="1" applyFill="1" applyBorder="1" applyAlignment="1">
      <alignment horizontal="right" vertical="center"/>
    </xf>
    <xf numFmtId="167" fontId="27" fillId="176" borderId="191" xfId="0" applyNumberFormat="1" applyFont="1" applyFill="1" applyBorder="1" applyAlignment="1">
      <alignment horizontal="right" vertical="center"/>
    </xf>
    <xf numFmtId="167" fontId="27" fillId="177" borderId="192" xfId="0" applyNumberFormat="1" applyFont="1" applyFill="1" applyBorder="1" applyAlignment="1">
      <alignment horizontal="right" vertical="center"/>
    </xf>
    <xf numFmtId="167" fontId="27" fillId="178" borderId="193" xfId="0" applyNumberFormat="1" applyFont="1" applyFill="1" applyBorder="1" applyAlignment="1">
      <alignment horizontal="right" vertical="center"/>
    </xf>
    <xf numFmtId="167" fontId="27" fillId="179" borderId="194" xfId="0" applyNumberFormat="1" applyFont="1" applyFill="1" applyBorder="1" applyAlignment="1">
      <alignment horizontal="right" vertical="center"/>
    </xf>
    <xf numFmtId="167" fontId="27" fillId="180" borderId="195" xfId="0" applyNumberFormat="1" applyFont="1" applyFill="1" applyBorder="1" applyAlignment="1">
      <alignment horizontal="right" vertical="center"/>
    </xf>
    <xf numFmtId="167" fontId="27" fillId="181" borderId="196" xfId="0" applyNumberFormat="1" applyFont="1" applyFill="1" applyBorder="1" applyAlignment="1">
      <alignment horizontal="right" vertical="center"/>
    </xf>
    <xf numFmtId="0" fontId="28" fillId="0" borderId="0" xfId="0" applyNumberFormat="1" applyFont="1"/>
    <xf numFmtId="0" fontId="2" fillId="0" borderId="0" xfId="0" applyFont="1" applyAlignment="1"/>
    <xf numFmtId="0" fontId="23" fillId="0" borderId="0" xfId="0" applyFont="1" applyAlignment="1"/>
    <xf numFmtId="0" fontId="0" fillId="0" borderId="0" xfId="0" applyAlignment="1"/>
    <xf numFmtId="0" fontId="19" fillId="6" borderId="24" xfId="0" applyFont="1" applyFill="1" applyBorder="1" applyAlignment="1">
      <alignment vertical="center" wrapText="1"/>
    </xf>
    <xf numFmtId="0" fontId="0" fillId="0" borderId="24" xfId="0" applyBorder="1" applyAlignment="1">
      <alignment vertical="center" wrapText="1"/>
    </xf>
    <xf numFmtId="0" fontId="16" fillId="0" borderId="0" xfId="0" applyFont="1" applyAlignment="1"/>
    <xf numFmtId="0" fontId="25" fillId="2" borderId="0" xfId="0" applyFont="1" applyFill="1" applyAlignment="1" applyProtection="1">
      <alignment horizontal="center" vertical="top" wrapText="1"/>
      <protection locked="0"/>
    </xf>
    <xf numFmtId="0" fontId="23" fillId="0" borderId="0" xfId="0" applyFont="1" applyAlignment="1" applyProtection="1">
      <alignment horizontal="center"/>
      <protection locked="0"/>
    </xf>
    <xf numFmtId="0" fontId="15" fillId="0" borderId="1" xfId="0" quotePrefix="1" applyFont="1" applyBorder="1" applyAlignment="1" applyProtection="1">
      <alignment horizontal="left" vertical="top" wrapText="1"/>
      <protection locked="0"/>
    </xf>
    <xf numFmtId="0" fontId="0" fillId="0" borderId="2" xfId="0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6" fillId="0" borderId="4" xfId="0" applyFont="1" applyBorder="1" applyAlignment="1" applyProtection="1">
      <alignment horizontal="right" vertical="center" wrapText="1"/>
      <protection locked="0"/>
    </xf>
    <xf numFmtId="0" fontId="0" fillId="0" borderId="6" xfId="0" applyBorder="1" applyAlignment="1" applyProtection="1">
      <protection locked="0"/>
    </xf>
    <xf numFmtId="0" fontId="26" fillId="0" borderId="0" xfId="0" applyFont="1" applyAlignment="1" applyProtection="1">
      <alignment horizontal="right" vertical="center"/>
      <protection locked="0"/>
    </xf>
    <xf numFmtId="0" fontId="23" fillId="0" borderId="0" xfId="0" applyFont="1" applyAlignment="1" applyProtection="1">
      <alignment horizontal="right"/>
      <protection locked="0"/>
    </xf>
    <xf numFmtId="0" fontId="6" fillId="0" borderId="19" xfId="0" applyFont="1" applyBorder="1" applyAlignment="1" applyProtection="1">
      <alignment horizontal="right" vertical="center" wrapText="1"/>
      <protection locked="0"/>
    </xf>
    <xf numFmtId="0" fontId="0" fillId="0" borderId="20" xfId="0" applyBorder="1" applyAlignment="1" applyProtection="1">
      <protection locked="0"/>
    </xf>
    <xf numFmtId="0" fontId="3" fillId="0" borderId="8" xfId="0" applyFont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top"/>
      <protection hidden="1"/>
    </xf>
    <xf numFmtId="0" fontId="0" fillId="0" borderId="2" xfId="0" applyBorder="1" applyAlignment="1" applyProtection="1">
      <protection hidden="1"/>
    </xf>
    <xf numFmtId="0" fontId="0" fillId="0" borderId="3" xfId="0" applyBorder="1" applyAlignment="1" applyProtection="1">
      <protection hidden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0" fillId="0" borderId="7" xfId="0" applyBorder="1" applyAlignment="1" applyProtection="1">
      <protection locked="0"/>
    </xf>
    <xf numFmtId="0" fontId="0" fillId="0" borderId="11" xfId="0" applyBorder="1" applyAlignment="1" applyProtection="1">
      <protection locked="0"/>
    </xf>
    <xf numFmtId="0" fontId="15" fillId="0" borderId="1" xfId="0" quotePrefix="1" applyFont="1" applyBorder="1" applyAlignment="1" applyProtection="1">
      <alignment wrapText="1"/>
      <protection locked="0"/>
    </xf>
  </cellXfs>
  <cellStyles count="2">
    <cellStyle name="Collegamento ipertestuale" xfId="1" builtinId="8"/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9"/>
  <sheetViews>
    <sheetView workbookViewId="0">
      <selection activeCell="A6" sqref="A6"/>
    </sheetView>
  </sheetViews>
  <sheetFormatPr defaultRowHeight="15"/>
  <cols>
    <col min="1" max="1" width="110" customWidth="1"/>
    <col min="2" max="8" width="16" customWidth="1"/>
  </cols>
  <sheetData>
    <row r="1" spans="1:8" ht="18.75">
      <c r="A1" s="250" t="s">
        <v>0</v>
      </c>
      <c r="B1" s="251"/>
      <c r="C1" s="251"/>
      <c r="D1" s="251"/>
      <c r="E1" s="251"/>
      <c r="F1" s="251"/>
      <c r="G1" s="251"/>
      <c r="H1" s="251"/>
    </row>
    <row r="2" spans="1:8" ht="18.75">
      <c r="A2" s="70"/>
      <c r="B2" s="70"/>
      <c r="C2" s="70"/>
      <c r="D2" s="70"/>
      <c r="E2" s="70"/>
      <c r="F2" s="70"/>
      <c r="G2" s="70"/>
      <c r="H2" s="70"/>
    </row>
    <row r="3" spans="1:8" ht="18.75">
      <c r="A3" s="69" t="s">
        <v>1</v>
      </c>
      <c r="B3" s="70"/>
      <c r="C3" s="70"/>
      <c r="D3" s="70"/>
      <c r="E3" s="70"/>
      <c r="F3" s="70"/>
      <c r="G3" s="70"/>
      <c r="H3" s="70"/>
    </row>
    <row r="4" spans="1:8" ht="56.25">
      <c r="A4" s="68" t="s">
        <v>2</v>
      </c>
      <c r="B4" s="70"/>
      <c r="C4" s="70"/>
      <c r="D4" s="70"/>
      <c r="E4" s="70"/>
      <c r="F4" s="70"/>
      <c r="G4" s="70"/>
      <c r="H4" s="70"/>
    </row>
    <row r="5" spans="1:8" ht="150">
      <c r="A5" s="68" t="s">
        <v>3</v>
      </c>
      <c r="B5" s="70"/>
      <c r="C5" s="70"/>
      <c r="D5" s="70"/>
      <c r="E5" s="70"/>
      <c r="F5" s="70"/>
      <c r="G5" s="70"/>
      <c r="H5" s="70"/>
    </row>
    <row r="6" spans="1:8" ht="150">
      <c r="A6" s="68" t="s">
        <v>4</v>
      </c>
      <c r="B6" s="70"/>
      <c r="C6" s="70"/>
      <c r="D6" s="70"/>
      <c r="E6" s="70"/>
      <c r="F6" s="70"/>
      <c r="G6" s="70"/>
      <c r="H6" s="70"/>
    </row>
    <row r="7" spans="1:8" ht="18.75">
      <c r="A7" s="68"/>
      <c r="B7" s="70"/>
      <c r="C7" s="70"/>
      <c r="D7" s="70"/>
      <c r="E7" s="70"/>
      <c r="F7" s="70"/>
      <c r="G7" s="70"/>
      <c r="H7" s="70"/>
    </row>
    <row r="8" spans="1:8" ht="18.75">
      <c r="A8" s="68"/>
      <c r="B8" s="70"/>
      <c r="C8" s="70"/>
      <c r="D8" s="70"/>
      <c r="E8" s="70"/>
      <c r="F8" s="70"/>
      <c r="G8" s="70"/>
      <c r="H8" s="70"/>
    </row>
    <row r="9" spans="1:8" ht="18.75">
      <c r="A9" s="71"/>
      <c r="B9" s="70"/>
      <c r="C9" s="70"/>
      <c r="D9" s="70"/>
      <c r="E9" s="70"/>
      <c r="F9" s="70"/>
      <c r="G9" s="70"/>
      <c r="H9" s="70"/>
    </row>
  </sheetData>
  <mergeCells count="1">
    <mergeCell ref="A1:H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>
  <dimension ref="A1:D22"/>
  <sheetViews>
    <sheetView workbookViewId="0">
      <pane ySplit="7" topLeftCell="A8" activePane="bottomLeft" state="frozen"/>
      <selection pane="bottomLeft" activeCell="B4" sqref="B4"/>
    </sheetView>
  </sheetViews>
  <sheetFormatPr defaultRowHeight="15"/>
  <cols>
    <col min="1" max="1" width="38.42578125" customWidth="1"/>
    <col min="2" max="2" width="24.7109375" customWidth="1"/>
    <col min="3" max="3" width="3" customWidth="1"/>
    <col min="4" max="4" width="20" customWidth="1"/>
  </cols>
  <sheetData>
    <row r="1" spans="1:4" ht="18.75">
      <c r="A1" s="250" t="s">
        <v>5</v>
      </c>
      <c r="B1" s="252"/>
      <c r="C1" s="252"/>
      <c r="D1" s="252"/>
    </row>
    <row r="2" spans="1:4">
      <c r="A2" s="1" t="s">
        <v>6</v>
      </c>
      <c r="B2" s="77">
        <v>2026</v>
      </c>
      <c r="D2" s="2" t="s">
        <v>7</v>
      </c>
    </row>
    <row r="3" spans="1:4">
      <c r="A3" s="3"/>
      <c r="B3" s="3"/>
    </row>
    <row r="4" spans="1:4">
      <c r="A4" s="1" t="s">
        <v>8</v>
      </c>
      <c r="B4" s="78">
        <v>314229.11</v>
      </c>
    </row>
    <row r="5" spans="1:4">
      <c r="A5" s="1" t="s">
        <v>9</v>
      </c>
      <c r="B5" s="67">
        <v>0</v>
      </c>
    </row>
    <row r="6" spans="1:4">
      <c r="A6" s="3"/>
      <c r="B6" s="3"/>
    </row>
    <row r="7" spans="1:4">
      <c r="A7" s="253" t="s">
        <v>10</v>
      </c>
      <c r="B7" s="254"/>
      <c r="C7" s="252"/>
      <c r="D7" s="252"/>
    </row>
    <row r="8" spans="1:4">
      <c r="A8" s="1" t="s">
        <v>11</v>
      </c>
      <c r="B8" s="56">
        <f>SUM(INPUT_ENTRATE!$G:$G)</f>
        <v>333891.93999999994</v>
      </c>
    </row>
    <row r="9" spans="1:4">
      <c r="A9" s="1" t="s">
        <v>12</v>
      </c>
      <c r="B9" s="56">
        <f>SUM(INPUT_SPESE!$I:$I)</f>
        <v>0</v>
      </c>
    </row>
    <row r="10" spans="1:4">
      <c r="A10" s="1" t="s">
        <v>13</v>
      </c>
      <c r="B10" s="56">
        <f>B8-B9</f>
        <v>333891.93999999994</v>
      </c>
    </row>
    <row r="11" spans="1:4">
      <c r="A11" s="3"/>
      <c r="B11" s="3"/>
    </row>
    <row r="12" spans="1:4">
      <c r="A12" s="253" t="s">
        <v>14</v>
      </c>
      <c r="B12" s="254"/>
      <c r="C12" s="252"/>
      <c r="D12" s="252"/>
    </row>
    <row r="13" spans="1:4">
      <c r="A13" s="1" t="s">
        <v>15</v>
      </c>
      <c r="B13" s="56">
        <f>SUM(INPUT_ENTRATE!$H:$H)</f>
        <v>228113.54000000004</v>
      </c>
    </row>
    <row r="14" spans="1:4">
      <c r="A14" s="1" t="s">
        <v>16</v>
      </c>
      <c r="B14" s="56">
        <f>SUM(INPUT_SPESE!$J:$J)</f>
        <v>0</v>
      </c>
    </row>
    <row r="15" spans="1:4">
      <c r="A15" s="1" t="s">
        <v>17</v>
      </c>
      <c r="B15" s="56">
        <f>B4+B13-B14</f>
        <v>542342.65</v>
      </c>
    </row>
    <row r="16" spans="1:4">
      <c r="A16" s="3"/>
      <c r="B16" s="57"/>
    </row>
    <row r="17" spans="1:2">
      <c r="A17" s="1" t="s">
        <v>18</v>
      </c>
      <c r="B17" s="56">
        <f>SUM(INPUT_ENTRATE!$I:$I)</f>
        <v>105778.40000000001</v>
      </c>
    </row>
    <row r="18" spans="1:2">
      <c r="A18" s="1" t="s">
        <v>19</v>
      </c>
      <c r="B18" s="56">
        <f>SUM(INPUT_SPESE!$K:$K)</f>
        <v>0</v>
      </c>
    </row>
    <row r="19" spans="1:2">
      <c r="A19" s="1" t="s">
        <v>20</v>
      </c>
      <c r="B19" s="56">
        <f>B15+B17-B18</f>
        <v>648121.05000000005</v>
      </c>
    </row>
    <row r="20" spans="1:2">
      <c r="A20" s="3"/>
      <c r="B20" s="57"/>
    </row>
    <row r="21" spans="1:2">
      <c r="A21" s="1" t="s">
        <v>21</v>
      </c>
      <c r="B21" s="56">
        <f>B13+B17</f>
        <v>333891.94000000006</v>
      </c>
    </row>
    <row r="22" spans="1:2">
      <c r="A22" s="1" t="s">
        <v>22</v>
      </c>
      <c r="B22" s="56">
        <f>B14+B18</f>
        <v>0</v>
      </c>
    </row>
  </sheetData>
  <mergeCells count="3">
    <mergeCell ref="A1:D1"/>
    <mergeCell ref="A7:D7"/>
    <mergeCell ref="A12:D12"/>
  </mergeCells>
  <pageMargins left="0.75" right="0.75" top="1" bottom="1" header="0.5" footer="0.5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K85"/>
  <sheetViews>
    <sheetView workbookViewId="0">
      <pane xSplit="4" ySplit="2" topLeftCell="G27" activePane="bottomRight" state="frozen"/>
      <selection pane="topRight" activeCell="E1" sqref="E1"/>
      <selection pane="bottomLeft" activeCell="A3" sqref="A3"/>
      <selection pane="bottomRight" activeCell="J9" sqref="J9"/>
    </sheetView>
  </sheetViews>
  <sheetFormatPr defaultRowHeight="15"/>
  <cols>
    <col min="1" max="1" width="10" customWidth="1"/>
    <col min="2" max="2" width="34" customWidth="1"/>
    <col min="3" max="3" width="10" customWidth="1"/>
    <col min="4" max="4" width="44" customWidth="1"/>
    <col min="5" max="5" width="22" customWidth="1"/>
    <col min="6" max="6" width="46" customWidth="1"/>
    <col min="7" max="7" width="22" customWidth="1"/>
    <col min="8" max="9" width="16" customWidth="1"/>
    <col min="10" max="10" width="18" customWidth="1"/>
    <col min="11" max="11" width="26" customWidth="1"/>
  </cols>
  <sheetData>
    <row r="1" spans="1:11" ht="15.75">
      <c r="A1" s="255" t="s">
        <v>23</v>
      </c>
      <c r="B1" s="252"/>
      <c r="C1" s="252"/>
      <c r="D1" s="252"/>
      <c r="E1" s="252"/>
      <c r="F1" s="252"/>
      <c r="G1" s="252"/>
      <c r="H1" s="252"/>
      <c r="I1" s="252"/>
      <c r="J1" s="252"/>
      <c r="K1" s="252"/>
    </row>
    <row r="2" spans="1:11" ht="30">
      <c r="A2" s="4" t="s">
        <v>24</v>
      </c>
      <c r="B2" s="4" t="s">
        <v>25</v>
      </c>
      <c r="C2" s="4" t="s">
        <v>26</v>
      </c>
      <c r="D2" s="4" t="s">
        <v>27</v>
      </c>
      <c r="E2" s="4" t="s">
        <v>28</v>
      </c>
      <c r="F2" s="4" t="s">
        <v>29</v>
      </c>
      <c r="G2" s="4" t="s">
        <v>30</v>
      </c>
      <c r="H2" s="4" t="s">
        <v>31</v>
      </c>
      <c r="I2" s="4" t="s">
        <v>32</v>
      </c>
      <c r="J2" s="4" t="s">
        <v>33</v>
      </c>
      <c r="K2" s="4" t="s">
        <v>34</v>
      </c>
    </row>
    <row r="3" spans="1:11" ht="30">
      <c r="A3" s="5" t="s">
        <v>35</v>
      </c>
      <c r="B3" s="6" t="s">
        <v>36</v>
      </c>
      <c r="C3" s="5" t="s">
        <v>35</v>
      </c>
      <c r="D3" s="6" t="s">
        <v>37</v>
      </c>
      <c r="E3" s="73"/>
      <c r="F3" s="74"/>
      <c r="G3" s="72"/>
      <c r="H3" s="72"/>
      <c r="I3" s="72"/>
      <c r="J3" s="75" t="str">
        <f t="shared" ref="J3:J34" si="0">IF(OR(H3&lt;&gt;0,I3&lt;&gt;0),H3+I3,IF(AND(H3="",I3=""),"",H3+I3))</f>
        <v/>
      </c>
      <c r="K3" s="76" t="s">
        <v>38</v>
      </c>
    </row>
    <row r="4" spans="1:11" ht="30">
      <c r="A4" s="5" t="s">
        <v>35</v>
      </c>
      <c r="B4" s="6" t="s">
        <v>36</v>
      </c>
      <c r="C4" s="5" t="s">
        <v>39</v>
      </c>
      <c r="D4" s="6" t="s">
        <v>40</v>
      </c>
      <c r="E4" s="73"/>
      <c r="F4" s="74"/>
      <c r="G4" s="72"/>
      <c r="H4" s="72"/>
      <c r="I4" s="72"/>
      <c r="J4" s="75" t="str">
        <f t="shared" si="0"/>
        <v/>
      </c>
      <c r="K4" s="76" t="s">
        <v>38</v>
      </c>
    </row>
    <row r="5" spans="1:11">
      <c r="A5" s="5" t="s">
        <v>39</v>
      </c>
      <c r="B5" s="6" t="s">
        <v>41</v>
      </c>
      <c r="C5" s="5" t="s">
        <v>35</v>
      </c>
      <c r="D5" s="6" t="s">
        <v>42</v>
      </c>
      <c r="E5" s="5" t="s">
        <v>43</v>
      </c>
      <c r="F5" s="6" t="s">
        <v>44</v>
      </c>
      <c r="G5" s="79">
        <v>42887.73</v>
      </c>
      <c r="H5" s="80">
        <v>28591.82</v>
      </c>
      <c r="I5" s="81">
        <v>14295.91</v>
      </c>
      <c r="J5" s="59">
        <f t="shared" si="0"/>
        <v>0</v>
      </c>
      <c r="K5" s="12"/>
    </row>
    <row r="6" spans="1:11">
      <c r="A6" s="5" t="s">
        <v>39</v>
      </c>
      <c r="B6" s="6" t="s">
        <v>41</v>
      </c>
      <c r="C6" s="5" t="s">
        <v>39</v>
      </c>
      <c r="D6" s="6" t="s">
        <v>45</v>
      </c>
      <c r="E6" s="5" t="s">
        <v>46</v>
      </c>
      <c r="F6" s="6" t="s">
        <v>47</v>
      </c>
      <c r="G6" s="58"/>
      <c r="H6" s="58"/>
      <c r="I6" s="58"/>
      <c r="J6" s="59" t="str">
        <f t="shared" si="0"/>
        <v/>
      </c>
      <c r="K6" s="12"/>
    </row>
    <row r="7" spans="1:11">
      <c r="A7" s="5" t="s">
        <v>39</v>
      </c>
      <c r="B7" s="6" t="s">
        <v>41</v>
      </c>
      <c r="C7" s="5" t="s">
        <v>48</v>
      </c>
      <c r="D7" s="6" t="s">
        <v>49</v>
      </c>
      <c r="E7" s="5" t="s">
        <v>50</v>
      </c>
      <c r="F7" s="6" t="s">
        <v>51</v>
      </c>
      <c r="G7" s="82">
        <v>145050.32999999999</v>
      </c>
      <c r="H7" s="83">
        <v>96700.22</v>
      </c>
      <c r="I7" s="84">
        <v>48350.11</v>
      </c>
      <c r="J7" s="59" t="str">
        <f t="shared" si="0"/>
        <v/>
      </c>
      <c r="K7" s="12"/>
    </row>
    <row r="8" spans="1:11">
      <c r="A8" s="5" t="s">
        <v>48</v>
      </c>
      <c r="B8" s="6" t="s">
        <v>52</v>
      </c>
      <c r="C8" s="5" t="s">
        <v>35</v>
      </c>
      <c r="D8" s="6" t="s">
        <v>53</v>
      </c>
      <c r="E8" s="5" t="s">
        <v>54</v>
      </c>
      <c r="F8" s="6" t="s">
        <v>55</v>
      </c>
      <c r="G8" s="85">
        <v>16556.669999999998</v>
      </c>
      <c r="H8" s="85">
        <v>16556.669999999998</v>
      </c>
      <c r="I8" s="86"/>
      <c r="J8" s="59">
        <f t="shared" si="0"/>
        <v>16556.669999999998</v>
      </c>
      <c r="K8" s="12"/>
    </row>
    <row r="9" spans="1:11">
      <c r="A9" s="5" t="s">
        <v>48</v>
      </c>
      <c r="B9" s="6" t="s">
        <v>52</v>
      </c>
      <c r="C9" s="5" t="s">
        <v>39</v>
      </c>
      <c r="D9" s="6" t="s">
        <v>56</v>
      </c>
      <c r="E9" s="5" t="s">
        <v>57</v>
      </c>
      <c r="F9" s="6" t="s">
        <v>58</v>
      </c>
      <c r="G9" s="58"/>
      <c r="H9" s="58"/>
      <c r="I9" s="58"/>
      <c r="J9" s="59" t="str">
        <f t="shared" si="0"/>
        <v/>
      </c>
      <c r="K9" s="12"/>
    </row>
    <row r="10" spans="1:11" ht="30">
      <c r="A10" s="5" t="s">
        <v>48</v>
      </c>
      <c r="B10" s="6" t="s">
        <v>52</v>
      </c>
      <c r="C10" s="5" t="s">
        <v>48</v>
      </c>
      <c r="D10" s="6" t="s">
        <v>59</v>
      </c>
      <c r="E10" s="5" t="s">
        <v>54</v>
      </c>
      <c r="F10" s="6" t="s">
        <v>55</v>
      </c>
      <c r="G10" s="58"/>
      <c r="H10" s="58"/>
      <c r="I10" s="58"/>
      <c r="J10" s="59" t="str">
        <f t="shared" si="0"/>
        <v/>
      </c>
      <c r="K10" s="12"/>
    </row>
    <row r="11" spans="1:11">
      <c r="A11" s="5" t="s">
        <v>48</v>
      </c>
      <c r="B11" s="6" t="s">
        <v>52</v>
      </c>
      <c r="C11" s="5" t="s">
        <v>60</v>
      </c>
      <c r="D11" s="6" t="s">
        <v>61</v>
      </c>
      <c r="E11" s="5" t="s">
        <v>54</v>
      </c>
      <c r="F11" s="6" t="s">
        <v>55</v>
      </c>
      <c r="G11" s="58"/>
      <c r="H11" s="58"/>
      <c r="I11" s="58"/>
      <c r="J11" s="59" t="str">
        <f t="shared" si="0"/>
        <v/>
      </c>
      <c r="K11" s="12"/>
    </row>
    <row r="12" spans="1:11">
      <c r="A12" s="5" t="s">
        <v>48</v>
      </c>
      <c r="B12" s="6" t="s">
        <v>52</v>
      </c>
      <c r="C12" s="5" t="s">
        <v>62</v>
      </c>
      <c r="D12" s="6" t="s">
        <v>63</v>
      </c>
      <c r="E12" s="5" t="s">
        <v>54</v>
      </c>
      <c r="F12" s="6" t="s">
        <v>55</v>
      </c>
      <c r="G12" s="58"/>
      <c r="H12" s="58"/>
      <c r="I12" s="58"/>
      <c r="J12" s="59" t="str">
        <f t="shared" si="0"/>
        <v/>
      </c>
      <c r="K12" s="12"/>
    </row>
    <row r="13" spans="1:11">
      <c r="A13" s="5" t="s">
        <v>48</v>
      </c>
      <c r="B13" s="6" t="s">
        <v>52</v>
      </c>
      <c r="C13" s="5" t="s">
        <v>64</v>
      </c>
      <c r="D13" s="6" t="s">
        <v>65</v>
      </c>
      <c r="E13" s="5" t="s">
        <v>54</v>
      </c>
      <c r="F13" s="6" t="s">
        <v>55</v>
      </c>
      <c r="G13" s="58"/>
      <c r="H13" s="58"/>
      <c r="I13" s="58"/>
      <c r="J13" s="59" t="str">
        <f t="shared" si="0"/>
        <v/>
      </c>
      <c r="K13" s="12"/>
    </row>
    <row r="14" spans="1:11" ht="30">
      <c r="A14" s="5" t="s">
        <v>60</v>
      </c>
      <c r="B14" s="6" t="s">
        <v>66</v>
      </c>
      <c r="C14" s="5" t="s">
        <v>35</v>
      </c>
      <c r="D14" s="6" t="s">
        <v>53</v>
      </c>
      <c r="E14" s="5" t="s">
        <v>67</v>
      </c>
      <c r="F14" s="6" t="s">
        <v>68</v>
      </c>
      <c r="G14" s="58"/>
      <c r="H14" s="58"/>
      <c r="I14" s="58"/>
      <c r="J14" s="59" t="str">
        <f t="shared" si="0"/>
        <v/>
      </c>
      <c r="K14" s="12"/>
    </row>
    <row r="15" spans="1:11" ht="30">
      <c r="A15" s="5" t="s">
        <v>60</v>
      </c>
      <c r="B15" s="6" t="s">
        <v>66</v>
      </c>
      <c r="C15" s="5" t="s">
        <v>39</v>
      </c>
      <c r="D15" s="6" t="s">
        <v>56</v>
      </c>
      <c r="E15" s="5" t="s">
        <v>69</v>
      </c>
      <c r="F15" s="6" t="s">
        <v>70</v>
      </c>
      <c r="G15" s="58"/>
      <c r="H15" s="58"/>
      <c r="I15" s="58"/>
      <c r="J15" s="59" t="str">
        <f t="shared" si="0"/>
        <v/>
      </c>
      <c r="K15" s="12"/>
    </row>
    <row r="16" spans="1:11" ht="30">
      <c r="A16" s="5" t="s">
        <v>60</v>
      </c>
      <c r="B16" s="6" t="s">
        <v>66</v>
      </c>
      <c r="C16" s="5" t="s">
        <v>48</v>
      </c>
      <c r="D16" s="6" t="s">
        <v>71</v>
      </c>
      <c r="E16" s="5" t="s">
        <v>67</v>
      </c>
      <c r="F16" s="6" t="s">
        <v>68</v>
      </c>
      <c r="G16" s="58"/>
      <c r="H16" s="58"/>
      <c r="I16" s="58"/>
      <c r="J16" s="59" t="str">
        <f t="shared" si="0"/>
        <v/>
      </c>
      <c r="K16" s="12"/>
    </row>
    <row r="17" spans="1:11" ht="30">
      <c r="A17" s="5" t="s">
        <v>60</v>
      </c>
      <c r="B17" s="6" t="s">
        <v>66</v>
      </c>
      <c r="C17" s="5" t="s">
        <v>60</v>
      </c>
      <c r="D17" s="6" t="s">
        <v>72</v>
      </c>
      <c r="E17" s="5" t="s">
        <v>67</v>
      </c>
      <c r="F17" s="6" t="s">
        <v>68</v>
      </c>
      <c r="G17" s="87">
        <v>32135.17</v>
      </c>
      <c r="H17" s="88">
        <v>21423.45</v>
      </c>
      <c r="I17" s="89">
        <v>10711.72</v>
      </c>
      <c r="J17" s="59" t="str">
        <f t="shared" si="0"/>
        <v/>
      </c>
      <c r="K17" s="12"/>
    </row>
    <row r="18" spans="1:11" ht="30">
      <c r="A18" s="5" t="s">
        <v>62</v>
      </c>
      <c r="B18" s="6" t="s">
        <v>73</v>
      </c>
      <c r="C18" s="5" t="s">
        <v>35</v>
      </c>
      <c r="D18" s="6" t="s">
        <v>74</v>
      </c>
      <c r="E18" s="5" t="s">
        <v>75</v>
      </c>
      <c r="F18" s="6" t="s">
        <v>76</v>
      </c>
      <c r="G18" s="58"/>
      <c r="H18" s="58"/>
      <c r="I18" s="58"/>
      <c r="J18" s="59" t="str">
        <f t="shared" si="0"/>
        <v/>
      </c>
      <c r="K18" s="12"/>
    </row>
    <row r="19" spans="1:11" ht="30">
      <c r="A19" s="5" t="s">
        <v>62</v>
      </c>
      <c r="B19" s="6" t="s">
        <v>73</v>
      </c>
      <c r="C19" s="5" t="s">
        <v>39</v>
      </c>
      <c r="D19" s="6" t="s">
        <v>77</v>
      </c>
      <c r="E19" s="5" t="s">
        <v>75</v>
      </c>
      <c r="F19" s="6" t="s">
        <v>76</v>
      </c>
      <c r="G19" s="58"/>
      <c r="H19" s="58"/>
      <c r="I19" s="58"/>
      <c r="J19" s="59" t="str">
        <f t="shared" si="0"/>
        <v/>
      </c>
      <c r="K19" s="12"/>
    </row>
    <row r="20" spans="1:11" ht="30">
      <c r="A20" s="5" t="s">
        <v>62</v>
      </c>
      <c r="B20" s="6" t="s">
        <v>73</v>
      </c>
      <c r="C20" s="5" t="s">
        <v>48</v>
      </c>
      <c r="D20" s="6" t="s">
        <v>78</v>
      </c>
      <c r="E20" s="5" t="s">
        <v>79</v>
      </c>
      <c r="F20" s="6" t="s">
        <v>80</v>
      </c>
      <c r="G20" s="58"/>
      <c r="H20" s="58"/>
      <c r="I20" s="58"/>
      <c r="J20" s="59" t="str">
        <f t="shared" si="0"/>
        <v/>
      </c>
      <c r="K20" s="12"/>
    </row>
    <row r="21" spans="1:11" ht="30">
      <c r="A21" s="5" t="s">
        <v>62</v>
      </c>
      <c r="B21" s="6" t="s">
        <v>73</v>
      </c>
      <c r="C21" s="5" t="s">
        <v>60</v>
      </c>
      <c r="D21" s="6" t="s">
        <v>81</v>
      </c>
      <c r="E21" s="5" t="s">
        <v>79</v>
      </c>
      <c r="F21" s="6" t="s">
        <v>80</v>
      </c>
      <c r="G21" s="90">
        <v>9102</v>
      </c>
      <c r="H21" s="91">
        <v>6068</v>
      </c>
      <c r="I21" s="92">
        <v>3034</v>
      </c>
      <c r="J21" s="59" t="str">
        <f t="shared" si="0"/>
        <v/>
      </c>
      <c r="K21" s="12"/>
    </row>
    <row r="22" spans="1:11" ht="30">
      <c r="A22" s="5" t="s">
        <v>62</v>
      </c>
      <c r="B22" s="6" t="s">
        <v>73</v>
      </c>
      <c r="C22" s="5" t="s">
        <v>62</v>
      </c>
      <c r="D22" s="6" t="s">
        <v>82</v>
      </c>
      <c r="E22" s="5" t="s">
        <v>83</v>
      </c>
      <c r="F22" s="6" t="s">
        <v>84</v>
      </c>
      <c r="G22" s="58"/>
      <c r="H22" s="58"/>
      <c r="I22" s="58"/>
      <c r="J22" s="59" t="str">
        <f t="shared" si="0"/>
        <v/>
      </c>
      <c r="K22" s="12"/>
    </row>
    <row r="23" spans="1:11" ht="30">
      <c r="A23" s="5" t="s">
        <v>62</v>
      </c>
      <c r="B23" s="6" t="s">
        <v>73</v>
      </c>
      <c r="C23" s="5" t="s">
        <v>64</v>
      </c>
      <c r="D23" s="6" t="s">
        <v>85</v>
      </c>
      <c r="E23" s="5" t="s">
        <v>83</v>
      </c>
      <c r="F23" s="6" t="s">
        <v>84</v>
      </c>
      <c r="G23" s="93">
        <v>1160</v>
      </c>
      <c r="H23" s="94">
        <v>773.33</v>
      </c>
      <c r="I23" s="95">
        <v>386.67</v>
      </c>
      <c r="J23" s="59" t="str">
        <f t="shared" si="0"/>
        <v/>
      </c>
      <c r="K23" s="12"/>
    </row>
    <row r="24" spans="1:11">
      <c r="A24" s="5" t="s">
        <v>64</v>
      </c>
      <c r="B24" s="6" t="s">
        <v>86</v>
      </c>
      <c r="C24" s="5" t="s">
        <v>35</v>
      </c>
      <c r="D24" s="6" t="s">
        <v>87</v>
      </c>
      <c r="E24" s="5" t="s">
        <v>88</v>
      </c>
      <c r="F24" s="6" t="s">
        <v>89</v>
      </c>
      <c r="G24" s="96">
        <v>10000</v>
      </c>
      <c r="H24" s="97">
        <v>6666.67</v>
      </c>
      <c r="I24" s="98">
        <v>3333.33</v>
      </c>
      <c r="J24" s="59" t="str">
        <f t="shared" si="0"/>
        <v/>
      </c>
      <c r="K24" s="12"/>
    </row>
    <row r="25" spans="1:11">
      <c r="A25" s="5" t="s">
        <v>64</v>
      </c>
      <c r="B25" s="6" t="s">
        <v>86</v>
      </c>
      <c r="C25" s="5" t="s">
        <v>39</v>
      </c>
      <c r="D25" s="6" t="s">
        <v>90</v>
      </c>
      <c r="E25" s="5" t="s">
        <v>88</v>
      </c>
      <c r="F25" s="6" t="s">
        <v>89</v>
      </c>
      <c r="G25" s="58"/>
      <c r="H25" s="58"/>
      <c r="I25" s="58"/>
      <c r="J25" s="59" t="str">
        <f t="shared" si="0"/>
        <v/>
      </c>
      <c r="K25" s="12"/>
    </row>
    <row r="26" spans="1:11">
      <c r="A26" s="5" t="s">
        <v>64</v>
      </c>
      <c r="B26" s="6" t="s">
        <v>86</v>
      </c>
      <c r="C26" s="5" t="s">
        <v>48</v>
      </c>
      <c r="D26" s="6" t="s">
        <v>91</v>
      </c>
      <c r="E26" s="5" t="s">
        <v>88</v>
      </c>
      <c r="F26" s="6" t="s">
        <v>89</v>
      </c>
      <c r="G26" s="58"/>
      <c r="H26" s="58"/>
      <c r="I26" s="58"/>
      <c r="J26" s="59" t="str">
        <f t="shared" si="0"/>
        <v/>
      </c>
      <c r="K26" s="12"/>
    </row>
    <row r="27" spans="1:11" ht="30">
      <c r="A27" s="5" t="s">
        <v>64</v>
      </c>
      <c r="B27" s="6" t="s">
        <v>86</v>
      </c>
      <c r="C27" s="5" t="s">
        <v>60</v>
      </c>
      <c r="D27" s="6" t="s">
        <v>92</v>
      </c>
      <c r="E27" s="5" t="s">
        <v>88</v>
      </c>
      <c r="F27" s="6" t="s">
        <v>89</v>
      </c>
      <c r="G27" s="99">
        <v>70000</v>
      </c>
      <c r="H27" s="100">
        <v>46666.67</v>
      </c>
      <c r="I27" s="101">
        <v>23333.33</v>
      </c>
      <c r="J27" s="59" t="str">
        <f t="shared" si="0"/>
        <v/>
      </c>
      <c r="K27" s="12"/>
    </row>
    <row r="28" spans="1:11" ht="30">
      <c r="A28" s="5" t="s">
        <v>64</v>
      </c>
      <c r="B28" s="6" t="s">
        <v>86</v>
      </c>
      <c r="C28" s="5" t="s">
        <v>62</v>
      </c>
      <c r="D28" s="6" t="s">
        <v>93</v>
      </c>
      <c r="E28" s="5" t="s">
        <v>88</v>
      </c>
      <c r="F28" s="6" t="s">
        <v>89</v>
      </c>
      <c r="G28" s="102">
        <v>4000</v>
      </c>
      <c r="H28" s="103">
        <v>2666.67</v>
      </c>
      <c r="I28" s="104">
        <v>1333.33</v>
      </c>
      <c r="J28" s="59" t="str">
        <f t="shared" si="0"/>
        <v/>
      </c>
      <c r="K28" s="12"/>
    </row>
    <row r="29" spans="1:11">
      <c r="A29" s="5" t="s">
        <v>64</v>
      </c>
      <c r="B29" s="6" t="s">
        <v>86</v>
      </c>
      <c r="C29" s="5" t="s">
        <v>64</v>
      </c>
      <c r="D29" s="6" t="s">
        <v>94</v>
      </c>
      <c r="E29" s="5" t="s">
        <v>88</v>
      </c>
      <c r="F29" s="6" t="s">
        <v>89</v>
      </c>
      <c r="G29" s="58"/>
      <c r="H29" s="58"/>
      <c r="I29" s="58"/>
      <c r="J29" s="59" t="str">
        <f t="shared" si="0"/>
        <v/>
      </c>
      <c r="K29" s="12"/>
    </row>
    <row r="30" spans="1:11">
      <c r="A30" s="5" t="s">
        <v>64</v>
      </c>
      <c r="B30" s="6" t="s">
        <v>86</v>
      </c>
      <c r="C30" s="5" t="s">
        <v>95</v>
      </c>
      <c r="D30" s="6" t="s">
        <v>96</v>
      </c>
      <c r="E30" s="5" t="s">
        <v>88</v>
      </c>
      <c r="F30" s="6" t="s">
        <v>89</v>
      </c>
      <c r="G30" s="58"/>
      <c r="H30" s="58"/>
      <c r="I30" s="58"/>
      <c r="J30" s="59" t="str">
        <f t="shared" si="0"/>
        <v/>
      </c>
      <c r="K30" s="12"/>
    </row>
    <row r="31" spans="1:11">
      <c r="A31" s="5" t="s">
        <v>64</v>
      </c>
      <c r="B31" s="6" t="s">
        <v>86</v>
      </c>
      <c r="C31" s="5" t="s">
        <v>97</v>
      </c>
      <c r="D31" s="6" t="s">
        <v>98</v>
      </c>
      <c r="E31" s="5" t="s">
        <v>99</v>
      </c>
      <c r="F31" s="6" t="s">
        <v>100</v>
      </c>
      <c r="G31" s="58"/>
      <c r="H31" s="58"/>
      <c r="I31" s="58"/>
      <c r="J31" s="59" t="str">
        <f t="shared" si="0"/>
        <v/>
      </c>
      <c r="K31" s="12"/>
    </row>
    <row r="32" spans="1:11" ht="30">
      <c r="A32" s="5" t="s">
        <v>64</v>
      </c>
      <c r="B32" s="6" t="s">
        <v>86</v>
      </c>
      <c r="C32" s="5" t="s">
        <v>101</v>
      </c>
      <c r="D32" s="6" t="s">
        <v>102</v>
      </c>
      <c r="E32" s="5" t="s">
        <v>103</v>
      </c>
      <c r="F32" s="6" t="s">
        <v>104</v>
      </c>
      <c r="G32" s="58"/>
      <c r="H32" s="58"/>
      <c r="I32" s="58"/>
      <c r="J32" s="59" t="str">
        <f t="shared" si="0"/>
        <v/>
      </c>
      <c r="K32" s="12"/>
    </row>
    <row r="33" spans="1:11">
      <c r="A33" s="5" t="s">
        <v>64</v>
      </c>
      <c r="B33" s="6" t="s">
        <v>86</v>
      </c>
      <c r="C33" s="5" t="s">
        <v>105</v>
      </c>
      <c r="D33" s="6" t="s">
        <v>106</v>
      </c>
      <c r="E33" s="5" t="s">
        <v>88</v>
      </c>
      <c r="F33" s="6" t="s">
        <v>89</v>
      </c>
      <c r="G33" s="105">
        <v>3000</v>
      </c>
      <c r="H33" s="106">
        <v>2000</v>
      </c>
      <c r="I33" s="107">
        <v>1000</v>
      </c>
      <c r="J33" s="59" t="str">
        <f t="shared" si="0"/>
        <v/>
      </c>
      <c r="K33" s="12"/>
    </row>
    <row r="34" spans="1:11">
      <c r="A34" s="5" t="s">
        <v>64</v>
      </c>
      <c r="B34" s="6" t="s">
        <v>86</v>
      </c>
      <c r="C34" s="5" t="s">
        <v>107</v>
      </c>
      <c r="D34" s="6" t="s">
        <v>108</v>
      </c>
      <c r="E34" s="5" t="s">
        <v>99</v>
      </c>
      <c r="F34" s="6" t="s">
        <v>100</v>
      </c>
      <c r="G34" s="58"/>
      <c r="H34" s="58"/>
      <c r="I34" s="58"/>
      <c r="J34" s="59" t="str">
        <f t="shared" si="0"/>
        <v/>
      </c>
      <c r="K34" s="12"/>
    </row>
    <row r="35" spans="1:11" ht="30">
      <c r="A35" s="5" t="s">
        <v>64</v>
      </c>
      <c r="B35" s="6" t="s">
        <v>86</v>
      </c>
      <c r="C35" s="5" t="s">
        <v>109</v>
      </c>
      <c r="D35" s="6" t="s">
        <v>110</v>
      </c>
      <c r="E35" s="5" t="s">
        <v>103</v>
      </c>
      <c r="F35" s="6" t="s">
        <v>104</v>
      </c>
      <c r="G35" s="58"/>
      <c r="H35" s="58"/>
      <c r="I35" s="58"/>
      <c r="J35" s="59" t="str">
        <f t="shared" ref="J35:J66" si="1">IF(OR(H35&lt;&gt;0,I35&lt;&gt;0),H35+I35,IF(AND(H35="",I35=""),"",H35+I35))</f>
        <v/>
      </c>
      <c r="K35" s="12"/>
    </row>
    <row r="36" spans="1:11" ht="30">
      <c r="A36" s="5" t="s">
        <v>95</v>
      </c>
      <c r="B36" s="6" t="s">
        <v>111</v>
      </c>
      <c r="C36" s="5" t="s">
        <v>35</v>
      </c>
      <c r="D36" s="6" t="s">
        <v>112</v>
      </c>
      <c r="E36" s="5" t="s">
        <v>113</v>
      </c>
      <c r="F36" s="6" t="s">
        <v>114</v>
      </c>
      <c r="G36" s="58"/>
      <c r="H36" s="58"/>
      <c r="I36" s="58"/>
      <c r="J36" s="59" t="str">
        <f t="shared" si="1"/>
        <v/>
      </c>
      <c r="K36" s="12"/>
    </row>
    <row r="37" spans="1:11" ht="30">
      <c r="A37" s="5" t="s">
        <v>95</v>
      </c>
      <c r="B37" s="6" t="s">
        <v>111</v>
      </c>
      <c r="C37" s="5" t="s">
        <v>39</v>
      </c>
      <c r="D37" s="6" t="s">
        <v>115</v>
      </c>
      <c r="E37" s="5" t="s">
        <v>116</v>
      </c>
      <c r="F37" s="6" t="s">
        <v>117</v>
      </c>
      <c r="G37" s="58"/>
      <c r="H37" s="58"/>
      <c r="I37" s="58"/>
      <c r="J37" s="59" t="str">
        <f t="shared" si="1"/>
        <v/>
      </c>
      <c r="K37" s="12"/>
    </row>
    <row r="38" spans="1:11" ht="30">
      <c r="A38" s="5" t="s">
        <v>95</v>
      </c>
      <c r="B38" s="6" t="s">
        <v>111</v>
      </c>
      <c r="C38" s="5" t="s">
        <v>48</v>
      </c>
      <c r="D38" s="6" t="s">
        <v>118</v>
      </c>
      <c r="E38" s="5" t="s">
        <v>113</v>
      </c>
      <c r="F38" s="6" t="s">
        <v>114</v>
      </c>
      <c r="G38" s="58"/>
      <c r="H38" s="58"/>
      <c r="I38" s="58"/>
      <c r="J38" s="59" t="str">
        <f t="shared" si="1"/>
        <v/>
      </c>
      <c r="K38" s="12"/>
    </row>
    <row r="39" spans="1:11" ht="30">
      <c r="A39" s="5" t="s">
        <v>95</v>
      </c>
      <c r="B39" s="6" t="s">
        <v>111</v>
      </c>
      <c r="C39" s="5" t="s">
        <v>60</v>
      </c>
      <c r="D39" s="6" t="s">
        <v>119</v>
      </c>
      <c r="E39" s="5" t="s">
        <v>116</v>
      </c>
      <c r="F39" s="6" t="s">
        <v>117</v>
      </c>
      <c r="G39" s="58"/>
      <c r="H39" s="58"/>
      <c r="I39" s="58"/>
      <c r="J39" s="59" t="str">
        <f t="shared" si="1"/>
        <v/>
      </c>
      <c r="K39" s="12"/>
    </row>
    <row r="40" spans="1:11" ht="30">
      <c r="A40" s="5" t="s">
        <v>95</v>
      </c>
      <c r="B40" s="6" t="s">
        <v>111</v>
      </c>
      <c r="C40" s="5" t="s">
        <v>62</v>
      </c>
      <c r="D40" s="6" t="s">
        <v>120</v>
      </c>
      <c r="E40" s="5" t="s">
        <v>113</v>
      </c>
      <c r="F40" s="6" t="s">
        <v>114</v>
      </c>
      <c r="G40" s="58"/>
      <c r="H40" s="58"/>
      <c r="I40" s="58"/>
      <c r="J40" s="59" t="str">
        <f t="shared" si="1"/>
        <v/>
      </c>
      <c r="K40" s="12"/>
    </row>
    <row r="41" spans="1:11" ht="30">
      <c r="A41" s="5" t="s">
        <v>95</v>
      </c>
      <c r="B41" s="6" t="s">
        <v>111</v>
      </c>
      <c r="C41" s="5" t="s">
        <v>64</v>
      </c>
      <c r="D41" s="6" t="s">
        <v>121</v>
      </c>
      <c r="E41" s="5" t="s">
        <v>116</v>
      </c>
      <c r="F41" s="6" t="s">
        <v>117</v>
      </c>
      <c r="G41" s="58"/>
      <c r="H41" s="58"/>
      <c r="I41" s="58"/>
      <c r="J41" s="59" t="str">
        <f t="shared" si="1"/>
        <v/>
      </c>
      <c r="K41" s="12"/>
    </row>
    <row r="42" spans="1:11" ht="30">
      <c r="A42" s="5" t="s">
        <v>95</v>
      </c>
      <c r="B42" s="6" t="s">
        <v>111</v>
      </c>
      <c r="C42" s="5" t="s">
        <v>95</v>
      </c>
      <c r="D42" s="6" t="s">
        <v>122</v>
      </c>
      <c r="E42" s="5" t="s">
        <v>123</v>
      </c>
      <c r="F42" s="6" t="s">
        <v>124</v>
      </c>
      <c r="G42" s="58"/>
      <c r="H42" s="58"/>
      <c r="I42" s="58"/>
      <c r="J42" s="59" t="str">
        <f t="shared" si="1"/>
        <v/>
      </c>
      <c r="K42" s="12"/>
    </row>
    <row r="43" spans="1:11" ht="45">
      <c r="A43" s="5" t="s">
        <v>97</v>
      </c>
      <c r="B43" s="6" t="s">
        <v>125</v>
      </c>
      <c r="C43" s="5" t="s">
        <v>35</v>
      </c>
      <c r="D43" s="6" t="s">
        <v>126</v>
      </c>
      <c r="E43" s="5" t="s">
        <v>127</v>
      </c>
      <c r="F43" s="6" t="s">
        <v>128</v>
      </c>
      <c r="G43" s="58"/>
      <c r="H43" s="58"/>
      <c r="I43" s="58"/>
      <c r="J43" s="59" t="str">
        <f t="shared" si="1"/>
        <v/>
      </c>
      <c r="K43" s="12"/>
    </row>
    <row r="44" spans="1:11" ht="45">
      <c r="A44" s="5" t="s">
        <v>97</v>
      </c>
      <c r="B44" s="6" t="s">
        <v>125</v>
      </c>
      <c r="C44" s="5" t="s">
        <v>39</v>
      </c>
      <c r="D44" s="6" t="s">
        <v>129</v>
      </c>
      <c r="E44" s="5" t="s">
        <v>130</v>
      </c>
      <c r="F44" s="6" t="s">
        <v>131</v>
      </c>
      <c r="G44" s="58"/>
      <c r="H44" s="58"/>
      <c r="I44" s="58"/>
      <c r="J44" s="59" t="str">
        <f t="shared" si="1"/>
        <v/>
      </c>
      <c r="K44" s="12"/>
    </row>
    <row r="45" spans="1:11" ht="45">
      <c r="A45" s="5" t="s">
        <v>97</v>
      </c>
      <c r="B45" s="6" t="s">
        <v>125</v>
      </c>
      <c r="C45" s="5" t="s">
        <v>48</v>
      </c>
      <c r="D45" s="6" t="s">
        <v>132</v>
      </c>
      <c r="E45" s="5" t="s">
        <v>133</v>
      </c>
      <c r="F45" s="6" t="s">
        <v>134</v>
      </c>
      <c r="G45" s="58"/>
      <c r="H45" s="58"/>
      <c r="I45" s="58"/>
      <c r="J45" s="59" t="str">
        <f t="shared" si="1"/>
        <v/>
      </c>
      <c r="K45" s="12"/>
    </row>
    <row r="46" spans="1:11" ht="45">
      <c r="A46" s="5" t="s">
        <v>97</v>
      </c>
      <c r="B46" s="6" t="s">
        <v>125</v>
      </c>
      <c r="C46" s="5" t="s">
        <v>60</v>
      </c>
      <c r="D46" s="6" t="s">
        <v>135</v>
      </c>
      <c r="E46" s="5" t="s">
        <v>136</v>
      </c>
      <c r="F46" s="6" t="s">
        <v>137</v>
      </c>
      <c r="G46" s="58"/>
      <c r="H46" s="58"/>
      <c r="I46" s="58"/>
      <c r="J46" s="59" t="str">
        <f t="shared" si="1"/>
        <v/>
      </c>
      <c r="K46" s="12"/>
    </row>
    <row r="47" spans="1:11" ht="45">
      <c r="A47" s="5" t="s">
        <v>97</v>
      </c>
      <c r="B47" s="6" t="s">
        <v>125</v>
      </c>
      <c r="C47" s="5" t="s">
        <v>62</v>
      </c>
      <c r="D47" s="6" t="s">
        <v>138</v>
      </c>
      <c r="E47" s="5" t="s">
        <v>139</v>
      </c>
      <c r="F47" s="6" t="s">
        <v>140</v>
      </c>
      <c r="G47" s="58"/>
      <c r="H47" s="58"/>
      <c r="I47" s="58"/>
      <c r="J47" s="59" t="str">
        <f t="shared" si="1"/>
        <v/>
      </c>
      <c r="K47" s="12"/>
    </row>
    <row r="48" spans="1:11" ht="30">
      <c r="A48" s="5" t="s">
        <v>97</v>
      </c>
      <c r="B48" s="6" t="s">
        <v>125</v>
      </c>
      <c r="C48" s="5" t="s">
        <v>64</v>
      </c>
      <c r="D48" s="6" t="s">
        <v>141</v>
      </c>
      <c r="E48" s="5" t="s">
        <v>142</v>
      </c>
      <c r="F48" s="6" t="s">
        <v>143</v>
      </c>
      <c r="G48" s="58"/>
      <c r="H48" s="58"/>
      <c r="I48" s="58"/>
      <c r="J48" s="59" t="str">
        <f t="shared" si="1"/>
        <v/>
      </c>
      <c r="K48" s="12"/>
    </row>
    <row r="49" spans="1:11">
      <c r="A49" s="5" t="s">
        <v>101</v>
      </c>
      <c r="B49" s="6" t="s">
        <v>144</v>
      </c>
      <c r="C49" s="5" t="s">
        <v>35</v>
      </c>
      <c r="D49" s="6" t="s">
        <v>145</v>
      </c>
      <c r="E49" s="5" t="s">
        <v>146</v>
      </c>
      <c r="F49" s="6" t="s">
        <v>145</v>
      </c>
      <c r="G49" s="58"/>
      <c r="H49" s="58"/>
      <c r="I49" s="58"/>
      <c r="J49" s="59" t="str">
        <f t="shared" si="1"/>
        <v/>
      </c>
      <c r="K49" s="12"/>
    </row>
    <row r="50" spans="1:11">
      <c r="A50" s="5" t="s">
        <v>101</v>
      </c>
      <c r="B50" s="6" t="s">
        <v>144</v>
      </c>
      <c r="C50" s="5" t="s">
        <v>39</v>
      </c>
      <c r="D50" s="6" t="s">
        <v>147</v>
      </c>
      <c r="E50" s="5" t="s">
        <v>148</v>
      </c>
      <c r="F50" s="6" t="s">
        <v>147</v>
      </c>
      <c r="G50" s="58"/>
      <c r="H50" s="58"/>
      <c r="I50" s="58"/>
      <c r="J50" s="59" t="str">
        <f t="shared" si="1"/>
        <v/>
      </c>
      <c r="K50" s="12"/>
    </row>
    <row r="51" spans="1:11" ht="30">
      <c r="A51" s="5" t="s">
        <v>101</v>
      </c>
      <c r="B51" s="6" t="s">
        <v>144</v>
      </c>
      <c r="C51" s="5" t="s">
        <v>48</v>
      </c>
      <c r="D51" s="6" t="s">
        <v>149</v>
      </c>
      <c r="E51" s="5" t="s">
        <v>150</v>
      </c>
      <c r="F51" s="6" t="s">
        <v>149</v>
      </c>
      <c r="G51" s="58"/>
      <c r="H51" s="58"/>
      <c r="I51" s="58"/>
      <c r="J51" s="59" t="str">
        <f t="shared" si="1"/>
        <v/>
      </c>
      <c r="K51" s="12"/>
    </row>
    <row r="52" spans="1:11">
      <c r="A52" s="5" t="s">
        <v>101</v>
      </c>
      <c r="B52" s="6" t="s">
        <v>144</v>
      </c>
      <c r="C52" s="5" t="s">
        <v>60</v>
      </c>
      <c r="D52" s="6" t="s">
        <v>151</v>
      </c>
      <c r="E52" s="5" t="s">
        <v>152</v>
      </c>
      <c r="F52" s="6" t="s">
        <v>151</v>
      </c>
      <c r="G52" s="58"/>
      <c r="H52" s="58"/>
      <c r="I52" s="58"/>
      <c r="J52" s="59" t="str">
        <f t="shared" si="1"/>
        <v/>
      </c>
      <c r="K52" s="12"/>
    </row>
    <row r="53" spans="1:11" ht="30">
      <c r="A53" s="5" t="s">
        <v>101</v>
      </c>
      <c r="B53" s="6" t="s">
        <v>144</v>
      </c>
      <c r="C53" s="5" t="s">
        <v>62</v>
      </c>
      <c r="D53" s="6" t="s">
        <v>153</v>
      </c>
      <c r="E53" s="5" t="s">
        <v>154</v>
      </c>
      <c r="F53" s="6" t="s">
        <v>153</v>
      </c>
      <c r="G53" s="58"/>
      <c r="H53" s="58"/>
      <c r="I53" s="58"/>
      <c r="J53" s="59" t="str">
        <f t="shared" si="1"/>
        <v/>
      </c>
      <c r="K53" s="12"/>
    </row>
    <row r="54" spans="1:11">
      <c r="A54" s="5" t="s">
        <v>101</v>
      </c>
      <c r="B54" s="6" t="s">
        <v>144</v>
      </c>
      <c r="C54" s="5" t="s">
        <v>64</v>
      </c>
      <c r="D54" s="6" t="s">
        <v>155</v>
      </c>
      <c r="E54" s="5" t="s">
        <v>156</v>
      </c>
      <c r="F54" s="6" t="s">
        <v>155</v>
      </c>
      <c r="G54" s="58"/>
      <c r="H54" s="58"/>
      <c r="I54" s="58"/>
      <c r="J54" s="59" t="str">
        <f t="shared" si="1"/>
        <v/>
      </c>
      <c r="K54" s="12"/>
    </row>
    <row r="55" spans="1:11">
      <c r="A55" s="5" t="s">
        <v>101</v>
      </c>
      <c r="B55" s="6" t="s">
        <v>144</v>
      </c>
      <c r="C55" s="5" t="s">
        <v>95</v>
      </c>
      <c r="D55" s="6" t="s">
        <v>157</v>
      </c>
      <c r="E55" s="5" t="s">
        <v>158</v>
      </c>
      <c r="F55" s="6" t="s">
        <v>157</v>
      </c>
      <c r="G55" s="58"/>
      <c r="H55" s="58"/>
      <c r="I55" s="58"/>
      <c r="J55" s="59" t="str">
        <f t="shared" si="1"/>
        <v/>
      </c>
      <c r="K55" s="12"/>
    </row>
    <row r="56" spans="1:11">
      <c r="A56" s="5" t="s">
        <v>101</v>
      </c>
      <c r="B56" s="6" t="s">
        <v>144</v>
      </c>
      <c r="C56" s="5" t="s">
        <v>97</v>
      </c>
      <c r="D56" s="6" t="s">
        <v>159</v>
      </c>
      <c r="E56" s="5" t="s">
        <v>160</v>
      </c>
      <c r="F56" s="6" t="s">
        <v>159</v>
      </c>
      <c r="G56" s="58"/>
      <c r="H56" s="58"/>
      <c r="I56" s="58"/>
      <c r="J56" s="59" t="str">
        <f t="shared" si="1"/>
        <v/>
      </c>
      <c r="K56" s="12"/>
    </row>
    <row r="57" spans="1:11">
      <c r="A57" s="5" t="s">
        <v>101</v>
      </c>
      <c r="B57" s="6" t="s">
        <v>144</v>
      </c>
      <c r="C57" s="5" t="s">
        <v>101</v>
      </c>
      <c r="D57" s="6" t="s">
        <v>161</v>
      </c>
      <c r="E57" s="5" t="s">
        <v>162</v>
      </c>
      <c r="F57" s="6" t="s">
        <v>161</v>
      </c>
      <c r="G57" s="58"/>
      <c r="H57" s="58"/>
      <c r="I57" s="58"/>
      <c r="J57" s="59" t="str">
        <f t="shared" si="1"/>
        <v/>
      </c>
      <c r="K57" s="12"/>
    </row>
    <row r="58" spans="1:11">
      <c r="A58" s="5" t="s">
        <v>101</v>
      </c>
      <c r="B58" s="6" t="s">
        <v>144</v>
      </c>
      <c r="C58" s="5" t="s">
        <v>105</v>
      </c>
      <c r="D58" s="6" t="s">
        <v>163</v>
      </c>
      <c r="E58" s="5" t="s">
        <v>164</v>
      </c>
      <c r="F58" s="6" t="s">
        <v>165</v>
      </c>
      <c r="G58" s="58"/>
      <c r="H58" s="58"/>
      <c r="I58" s="58"/>
      <c r="J58" s="59" t="str">
        <f t="shared" si="1"/>
        <v/>
      </c>
      <c r="K58" s="12"/>
    </row>
    <row r="59" spans="1:11">
      <c r="A59" s="5" t="s">
        <v>101</v>
      </c>
      <c r="B59" s="6" t="s">
        <v>144</v>
      </c>
      <c r="C59" s="5" t="s">
        <v>107</v>
      </c>
      <c r="D59" s="6" t="s">
        <v>166</v>
      </c>
      <c r="E59" s="5" t="s">
        <v>167</v>
      </c>
      <c r="F59" s="6" t="s">
        <v>166</v>
      </c>
      <c r="G59" s="58"/>
      <c r="H59" s="58"/>
      <c r="I59" s="58"/>
      <c r="J59" s="59" t="str">
        <f t="shared" si="1"/>
        <v/>
      </c>
      <c r="K59" s="12"/>
    </row>
    <row r="60" spans="1:11">
      <c r="A60" s="5" t="s">
        <v>101</v>
      </c>
      <c r="B60" s="6" t="s">
        <v>144</v>
      </c>
      <c r="C60" s="5" t="s">
        <v>109</v>
      </c>
      <c r="D60" s="6" t="s">
        <v>168</v>
      </c>
      <c r="E60" s="5" t="s">
        <v>169</v>
      </c>
      <c r="F60" s="6" t="s">
        <v>168</v>
      </c>
      <c r="G60" s="58"/>
      <c r="H60" s="58"/>
      <c r="I60" s="58"/>
      <c r="J60" s="59" t="str">
        <f t="shared" si="1"/>
        <v/>
      </c>
      <c r="K60" s="12"/>
    </row>
    <row r="61" spans="1:11">
      <c r="A61" s="5" t="s">
        <v>101</v>
      </c>
      <c r="B61" s="6" t="s">
        <v>144</v>
      </c>
      <c r="C61" s="5" t="s">
        <v>170</v>
      </c>
      <c r="D61" s="6" t="s">
        <v>171</v>
      </c>
      <c r="E61" s="5" t="s">
        <v>172</v>
      </c>
      <c r="F61" s="6" t="s">
        <v>171</v>
      </c>
      <c r="G61" s="58"/>
      <c r="H61" s="58"/>
      <c r="I61" s="58"/>
      <c r="J61" s="59" t="str">
        <f t="shared" si="1"/>
        <v/>
      </c>
      <c r="K61" s="12"/>
    </row>
    <row r="62" spans="1:11">
      <c r="A62" s="5" t="s">
        <v>101</v>
      </c>
      <c r="B62" s="6" t="s">
        <v>144</v>
      </c>
      <c r="C62" s="5" t="s">
        <v>173</v>
      </c>
      <c r="D62" s="6" t="s">
        <v>174</v>
      </c>
      <c r="E62" s="5" t="s">
        <v>175</v>
      </c>
      <c r="F62" s="6" t="s">
        <v>174</v>
      </c>
      <c r="G62" s="58"/>
      <c r="H62" s="58"/>
      <c r="I62" s="58"/>
      <c r="J62" s="59" t="str">
        <f t="shared" si="1"/>
        <v/>
      </c>
      <c r="K62" s="12"/>
    </row>
    <row r="63" spans="1:11">
      <c r="A63" s="5" t="s">
        <v>101</v>
      </c>
      <c r="B63" s="6" t="s">
        <v>144</v>
      </c>
      <c r="C63" s="5" t="s">
        <v>176</v>
      </c>
      <c r="D63" s="6" t="s">
        <v>177</v>
      </c>
      <c r="E63" s="5" t="s">
        <v>178</v>
      </c>
      <c r="F63" s="6" t="s">
        <v>177</v>
      </c>
      <c r="G63" s="58"/>
      <c r="H63" s="58"/>
      <c r="I63" s="58"/>
      <c r="J63" s="59" t="str">
        <f t="shared" si="1"/>
        <v/>
      </c>
      <c r="K63" s="12"/>
    </row>
    <row r="64" spans="1:11" ht="30">
      <c r="A64" s="5" t="s">
        <v>101</v>
      </c>
      <c r="B64" s="6" t="s">
        <v>144</v>
      </c>
      <c r="C64" s="5" t="s">
        <v>179</v>
      </c>
      <c r="D64" s="6" t="s">
        <v>180</v>
      </c>
      <c r="E64" s="5" t="s">
        <v>181</v>
      </c>
      <c r="F64" s="6" t="s">
        <v>180</v>
      </c>
      <c r="G64" s="58"/>
      <c r="H64" s="58"/>
      <c r="I64" s="58"/>
      <c r="J64" s="59" t="str">
        <f t="shared" si="1"/>
        <v/>
      </c>
      <c r="K64" s="12"/>
    </row>
    <row r="65" spans="1:11">
      <c r="A65" s="5" t="s">
        <v>101</v>
      </c>
      <c r="B65" s="6" t="s">
        <v>144</v>
      </c>
      <c r="C65" s="5" t="s">
        <v>182</v>
      </c>
      <c r="D65" s="6" t="s">
        <v>183</v>
      </c>
      <c r="E65" s="5" t="s">
        <v>184</v>
      </c>
      <c r="F65" s="6" t="s">
        <v>183</v>
      </c>
      <c r="G65" s="58"/>
      <c r="H65" s="58"/>
      <c r="I65" s="58"/>
      <c r="J65" s="59" t="str">
        <f t="shared" si="1"/>
        <v/>
      </c>
      <c r="K65" s="12"/>
    </row>
    <row r="66" spans="1:11">
      <c r="A66" s="5" t="s">
        <v>101</v>
      </c>
      <c r="B66" s="6" t="s">
        <v>144</v>
      </c>
      <c r="C66" s="5" t="s">
        <v>185</v>
      </c>
      <c r="D66" s="6" t="s">
        <v>186</v>
      </c>
      <c r="E66" s="5" t="s">
        <v>187</v>
      </c>
      <c r="F66" s="6" t="s">
        <v>186</v>
      </c>
      <c r="G66" s="58"/>
      <c r="H66" s="58"/>
      <c r="I66" s="58"/>
      <c r="J66" s="59" t="str">
        <f t="shared" si="1"/>
        <v/>
      </c>
      <c r="K66" s="12"/>
    </row>
    <row r="67" spans="1:11">
      <c r="A67" s="5" t="s">
        <v>101</v>
      </c>
      <c r="B67" s="6" t="s">
        <v>144</v>
      </c>
      <c r="C67" s="5" t="s">
        <v>188</v>
      </c>
      <c r="D67" s="6" t="s">
        <v>189</v>
      </c>
      <c r="E67" s="5" t="s">
        <v>190</v>
      </c>
      <c r="F67" s="6" t="s">
        <v>189</v>
      </c>
      <c r="G67" s="58"/>
      <c r="H67" s="58"/>
      <c r="I67" s="58"/>
      <c r="J67" s="59" t="str">
        <f t="shared" ref="J67:J85" si="2">IF(OR(H67&lt;&gt;0,I67&lt;&gt;0),H67+I67,IF(AND(H67="",I67=""),"",H67+I67))</f>
        <v/>
      </c>
      <c r="K67" s="12"/>
    </row>
    <row r="68" spans="1:11">
      <c r="A68" s="5" t="s">
        <v>101</v>
      </c>
      <c r="B68" s="6" t="s">
        <v>144</v>
      </c>
      <c r="C68" s="5" t="s">
        <v>191</v>
      </c>
      <c r="D68" s="6" t="s">
        <v>192</v>
      </c>
      <c r="E68" s="5" t="s">
        <v>193</v>
      </c>
      <c r="F68" s="6" t="s">
        <v>192</v>
      </c>
      <c r="G68" s="58"/>
      <c r="H68" s="58"/>
      <c r="I68" s="58"/>
      <c r="J68" s="59" t="str">
        <f t="shared" si="2"/>
        <v/>
      </c>
      <c r="K68" s="12"/>
    </row>
    <row r="69" spans="1:11">
      <c r="A69" s="5" t="s">
        <v>101</v>
      </c>
      <c r="B69" s="6" t="s">
        <v>144</v>
      </c>
      <c r="C69" s="5" t="s">
        <v>194</v>
      </c>
      <c r="D69" s="6" t="s">
        <v>195</v>
      </c>
      <c r="E69" s="5" t="s">
        <v>196</v>
      </c>
      <c r="F69" s="6" t="s">
        <v>195</v>
      </c>
      <c r="G69" s="58"/>
      <c r="H69" s="58"/>
      <c r="I69" s="58"/>
      <c r="J69" s="59" t="str">
        <f t="shared" si="2"/>
        <v/>
      </c>
      <c r="K69" s="12"/>
    </row>
    <row r="70" spans="1:11">
      <c r="A70" s="5" t="s">
        <v>101</v>
      </c>
      <c r="B70" s="6" t="s">
        <v>144</v>
      </c>
      <c r="C70" s="5" t="s">
        <v>197</v>
      </c>
      <c r="D70" s="6" t="s">
        <v>198</v>
      </c>
      <c r="E70" s="5" t="s">
        <v>199</v>
      </c>
      <c r="F70" s="6" t="s">
        <v>198</v>
      </c>
      <c r="G70" s="58"/>
      <c r="H70" s="58"/>
      <c r="I70" s="58"/>
      <c r="J70" s="59" t="str">
        <f t="shared" si="2"/>
        <v/>
      </c>
      <c r="K70" s="12"/>
    </row>
    <row r="71" spans="1:11">
      <c r="A71" s="5" t="s">
        <v>105</v>
      </c>
      <c r="B71" s="6" t="s">
        <v>200</v>
      </c>
      <c r="C71" s="5" t="s">
        <v>35</v>
      </c>
      <c r="D71" s="6" t="s">
        <v>201</v>
      </c>
      <c r="E71" s="5" t="s">
        <v>202</v>
      </c>
      <c r="F71" s="6" t="s">
        <v>201</v>
      </c>
      <c r="G71" s="58"/>
      <c r="H71" s="58"/>
      <c r="I71" s="58"/>
      <c r="J71" s="59" t="str">
        <f t="shared" si="2"/>
        <v/>
      </c>
      <c r="K71" s="12"/>
    </row>
    <row r="72" spans="1:11">
      <c r="A72" s="5" t="s">
        <v>105</v>
      </c>
      <c r="B72" s="6" t="s">
        <v>200</v>
      </c>
      <c r="C72" s="5" t="s">
        <v>39</v>
      </c>
      <c r="D72" s="6" t="s">
        <v>203</v>
      </c>
      <c r="E72" s="5" t="s">
        <v>204</v>
      </c>
      <c r="F72" s="6" t="s">
        <v>203</v>
      </c>
      <c r="G72" s="58"/>
      <c r="H72" s="58"/>
      <c r="I72" s="58"/>
      <c r="J72" s="59" t="str">
        <f t="shared" si="2"/>
        <v/>
      </c>
      <c r="K72" s="12"/>
    </row>
    <row r="73" spans="1:11" ht="30">
      <c r="A73" s="5" t="s">
        <v>105</v>
      </c>
      <c r="B73" s="6" t="s">
        <v>200</v>
      </c>
      <c r="C73" s="5" t="s">
        <v>48</v>
      </c>
      <c r="D73" s="6" t="s">
        <v>205</v>
      </c>
      <c r="E73" s="5" t="s">
        <v>206</v>
      </c>
      <c r="F73" s="6" t="s">
        <v>205</v>
      </c>
      <c r="G73" s="58"/>
      <c r="H73" s="58"/>
      <c r="I73" s="58"/>
      <c r="J73" s="59" t="str">
        <f t="shared" si="2"/>
        <v/>
      </c>
      <c r="K73" s="12"/>
    </row>
    <row r="74" spans="1:11">
      <c r="A74" s="5" t="s">
        <v>105</v>
      </c>
      <c r="B74" s="6" t="s">
        <v>200</v>
      </c>
      <c r="C74" s="5" t="s">
        <v>60</v>
      </c>
      <c r="D74" s="6" t="s">
        <v>207</v>
      </c>
      <c r="E74" s="5" t="s">
        <v>208</v>
      </c>
      <c r="F74" s="6" t="s">
        <v>207</v>
      </c>
      <c r="G74" s="58"/>
      <c r="H74" s="58"/>
      <c r="I74" s="58"/>
      <c r="J74" s="59" t="str">
        <f t="shared" si="2"/>
        <v/>
      </c>
      <c r="K74" s="12"/>
    </row>
    <row r="75" spans="1:11">
      <c r="A75" s="5" t="s">
        <v>107</v>
      </c>
      <c r="B75" s="6" t="s">
        <v>209</v>
      </c>
      <c r="C75" s="5" t="s">
        <v>35</v>
      </c>
      <c r="D75" s="6" t="s">
        <v>210</v>
      </c>
      <c r="E75" s="5" t="s">
        <v>211</v>
      </c>
      <c r="F75" s="6" t="s">
        <v>212</v>
      </c>
      <c r="G75" s="58"/>
      <c r="H75" s="58"/>
      <c r="I75" s="58"/>
      <c r="J75" s="59" t="str">
        <f t="shared" si="2"/>
        <v/>
      </c>
      <c r="K75" s="12"/>
    </row>
    <row r="76" spans="1:11">
      <c r="A76" s="5" t="s">
        <v>107</v>
      </c>
      <c r="B76" s="6" t="s">
        <v>209</v>
      </c>
      <c r="C76" s="5" t="s">
        <v>39</v>
      </c>
      <c r="D76" s="6" t="s">
        <v>213</v>
      </c>
      <c r="E76" s="5" t="s">
        <v>214</v>
      </c>
      <c r="F76" s="6" t="s">
        <v>213</v>
      </c>
      <c r="G76" s="58"/>
      <c r="H76" s="58"/>
      <c r="I76" s="58"/>
      <c r="J76" s="59" t="str">
        <f t="shared" si="2"/>
        <v/>
      </c>
      <c r="K76" s="12"/>
    </row>
    <row r="77" spans="1:11">
      <c r="A77" s="5" t="s">
        <v>107</v>
      </c>
      <c r="B77" s="6" t="s">
        <v>209</v>
      </c>
      <c r="C77" s="5" t="s">
        <v>48</v>
      </c>
      <c r="D77" s="6" t="s">
        <v>215</v>
      </c>
      <c r="E77" s="5" t="s">
        <v>216</v>
      </c>
      <c r="F77" s="6" t="s">
        <v>215</v>
      </c>
      <c r="G77" s="58"/>
      <c r="H77" s="58"/>
      <c r="I77" s="58"/>
      <c r="J77" s="59" t="str">
        <f t="shared" si="2"/>
        <v/>
      </c>
      <c r="K77" s="12"/>
    </row>
    <row r="78" spans="1:11">
      <c r="A78" s="5" t="s">
        <v>107</v>
      </c>
      <c r="B78" s="6" t="s">
        <v>209</v>
      </c>
      <c r="C78" s="5" t="s">
        <v>60</v>
      </c>
      <c r="D78" s="6" t="s">
        <v>217</v>
      </c>
      <c r="E78" s="5" t="s">
        <v>218</v>
      </c>
      <c r="F78" s="6" t="s">
        <v>217</v>
      </c>
      <c r="G78" s="58"/>
      <c r="H78" s="58"/>
      <c r="I78" s="58"/>
      <c r="J78" s="59" t="str">
        <f t="shared" si="2"/>
        <v/>
      </c>
      <c r="K78" s="12"/>
    </row>
    <row r="79" spans="1:11">
      <c r="A79" s="5" t="s">
        <v>109</v>
      </c>
      <c r="B79" s="6" t="s">
        <v>219</v>
      </c>
      <c r="C79" s="5" t="s">
        <v>35</v>
      </c>
      <c r="D79" s="6" t="s">
        <v>220</v>
      </c>
      <c r="E79" s="5" t="s">
        <v>221</v>
      </c>
      <c r="F79" s="6" t="s">
        <v>222</v>
      </c>
      <c r="G79" s="58"/>
      <c r="H79" s="58"/>
      <c r="I79" s="58"/>
      <c r="J79" s="59" t="str">
        <f t="shared" si="2"/>
        <v/>
      </c>
      <c r="K79" s="12"/>
    </row>
    <row r="80" spans="1:11" ht="30">
      <c r="A80" s="5" t="s">
        <v>109</v>
      </c>
      <c r="B80" s="6" t="s">
        <v>219</v>
      </c>
      <c r="C80" s="5" t="s">
        <v>39</v>
      </c>
      <c r="D80" s="6" t="s">
        <v>223</v>
      </c>
      <c r="E80" s="5" t="s">
        <v>224</v>
      </c>
      <c r="F80" s="6" t="s">
        <v>225</v>
      </c>
      <c r="G80" s="108"/>
      <c r="H80" s="109"/>
      <c r="I80" s="110"/>
      <c r="J80" s="59" t="str">
        <f t="shared" si="2"/>
        <v/>
      </c>
      <c r="K80" s="12"/>
    </row>
    <row r="81" spans="1:11">
      <c r="A81" s="5" t="s">
        <v>109</v>
      </c>
      <c r="B81" s="6" t="s">
        <v>219</v>
      </c>
      <c r="C81" s="5" t="s">
        <v>48</v>
      </c>
      <c r="D81" s="6" t="s">
        <v>226</v>
      </c>
      <c r="E81" s="5" t="s">
        <v>227</v>
      </c>
      <c r="F81" s="6" t="s">
        <v>228</v>
      </c>
      <c r="G81" s="58">
        <v>0.04</v>
      </c>
      <c r="H81" s="58">
        <v>0.04</v>
      </c>
      <c r="I81" s="58"/>
      <c r="J81" s="59">
        <f t="shared" si="2"/>
        <v>0.04</v>
      </c>
      <c r="K81" s="12"/>
    </row>
    <row r="82" spans="1:11" ht="30">
      <c r="A82" s="5" t="s">
        <v>170</v>
      </c>
      <c r="B82" s="6" t="s">
        <v>229</v>
      </c>
      <c r="C82" s="5" t="s">
        <v>35</v>
      </c>
      <c r="D82" s="6" t="s">
        <v>229</v>
      </c>
      <c r="E82" s="5" t="s">
        <v>230</v>
      </c>
      <c r="F82" s="6" t="s">
        <v>231</v>
      </c>
      <c r="G82" s="58"/>
      <c r="H82" s="58"/>
      <c r="I82" s="58"/>
      <c r="J82" s="59" t="str">
        <f t="shared" si="2"/>
        <v/>
      </c>
      <c r="K82" s="12"/>
    </row>
    <row r="83" spans="1:11">
      <c r="A83" s="5" t="s">
        <v>170</v>
      </c>
      <c r="B83" s="6" t="s">
        <v>229</v>
      </c>
      <c r="C83" s="5" t="s">
        <v>39</v>
      </c>
      <c r="D83" s="6" t="s">
        <v>232</v>
      </c>
      <c r="E83" s="5" t="s">
        <v>233</v>
      </c>
      <c r="F83" s="6" t="s">
        <v>234</v>
      </c>
      <c r="G83" s="58"/>
      <c r="H83" s="58"/>
      <c r="I83" s="58"/>
      <c r="J83" s="59" t="str">
        <f t="shared" si="2"/>
        <v/>
      </c>
      <c r="K83" s="12"/>
    </row>
    <row r="84" spans="1:11">
      <c r="A84" s="5" t="s">
        <v>235</v>
      </c>
      <c r="B84" s="6" t="s">
        <v>236</v>
      </c>
      <c r="C84" s="5" t="s">
        <v>35</v>
      </c>
      <c r="D84" s="6" t="s">
        <v>237</v>
      </c>
      <c r="E84" s="5" t="s">
        <v>238</v>
      </c>
      <c r="F84" s="6" t="s">
        <v>239</v>
      </c>
      <c r="G84" s="58"/>
      <c r="H84" s="58"/>
      <c r="I84" s="58"/>
      <c r="J84" s="59" t="str">
        <f t="shared" si="2"/>
        <v/>
      </c>
      <c r="K84" s="12"/>
    </row>
    <row r="85" spans="1:11">
      <c r="A85" s="5" t="s">
        <v>235</v>
      </c>
      <c r="B85" s="6" t="s">
        <v>236</v>
      </c>
      <c r="C85" s="5" t="s">
        <v>39</v>
      </c>
      <c r="D85" s="6" t="s">
        <v>240</v>
      </c>
      <c r="E85" s="5" t="s">
        <v>241</v>
      </c>
      <c r="F85" s="6" t="s">
        <v>242</v>
      </c>
      <c r="G85" s="58"/>
      <c r="H85" s="58"/>
      <c r="I85" s="58"/>
      <c r="J85" s="59" t="str">
        <f t="shared" si="2"/>
        <v/>
      </c>
      <c r="K85" s="12"/>
    </row>
  </sheetData>
  <autoFilter ref="A2:K85"/>
  <mergeCells count="1">
    <mergeCell ref="A1:K1"/>
  </mergeCells>
  <dataValidations count="1">
    <dataValidation type="decimal" operator="greaterThanOrEqual" allowBlank="1" errorTitle="Valore non valido" error="Inserire un importo numerico &gt;= 0" sqref="G3:I85">
      <formula1>0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>
  <dimension ref="A1:M314"/>
  <sheetViews>
    <sheetView workbookViewId="0">
      <pane xSplit="6" ySplit="2" topLeftCell="I3" activePane="bottomRight" state="frozen"/>
      <selection pane="topRight" activeCell="G1" sqref="G1"/>
      <selection pane="bottomLeft" activeCell="A3" sqref="A3"/>
      <selection pane="bottomRight" activeCell="I3" sqref="I3"/>
    </sheetView>
  </sheetViews>
  <sheetFormatPr defaultRowHeight="15"/>
  <cols>
    <col min="1" max="1" width="10" customWidth="1"/>
    <col min="2" max="2" width="34" customWidth="1"/>
    <col min="3" max="3" width="10" customWidth="1"/>
    <col min="4" max="4" width="44" customWidth="1"/>
    <col min="5" max="5" width="12" customWidth="1"/>
    <col min="6" max="6" width="46" customWidth="1"/>
    <col min="7" max="7" width="22" customWidth="1"/>
    <col min="8" max="8" width="46" customWidth="1"/>
    <col min="9" max="9" width="22" customWidth="1"/>
    <col min="10" max="11" width="16" customWidth="1"/>
    <col min="12" max="12" width="18" customWidth="1"/>
    <col min="13" max="13" width="26" customWidth="1"/>
  </cols>
  <sheetData>
    <row r="1" spans="1:13" ht="15.75">
      <c r="A1" s="255" t="s">
        <v>243</v>
      </c>
      <c r="B1" s="252"/>
      <c r="C1" s="252"/>
      <c r="D1" s="252"/>
      <c r="E1" s="252"/>
      <c r="F1" s="252"/>
      <c r="G1" s="252"/>
      <c r="H1" s="252"/>
      <c r="I1" s="252"/>
      <c r="J1" s="252"/>
      <c r="K1" s="252"/>
      <c r="L1" s="252"/>
      <c r="M1" s="252"/>
    </row>
    <row r="2" spans="1:13" ht="30">
      <c r="A2" s="4" t="s">
        <v>244</v>
      </c>
      <c r="B2" s="4" t="s">
        <v>245</v>
      </c>
      <c r="C2" s="4" t="s">
        <v>246</v>
      </c>
      <c r="D2" s="4" t="s">
        <v>247</v>
      </c>
      <c r="E2" s="4" t="s">
        <v>248</v>
      </c>
      <c r="F2" s="4" t="s">
        <v>249</v>
      </c>
      <c r="G2" s="4" t="s">
        <v>28</v>
      </c>
      <c r="H2" s="4" t="s">
        <v>29</v>
      </c>
      <c r="I2" s="4" t="s">
        <v>30</v>
      </c>
      <c r="J2" s="4" t="s">
        <v>250</v>
      </c>
      <c r="K2" s="4" t="s">
        <v>251</v>
      </c>
      <c r="L2" s="4" t="s">
        <v>252</v>
      </c>
      <c r="M2" s="4" t="s">
        <v>34</v>
      </c>
    </row>
    <row r="3" spans="1:13" ht="30">
      <c r="A3" s="5" t="s">
        <v>35</v>
      </c>
      <c r="B3" s="6" t="s">
        <v>253</v>
      </c>
      <c r="C3" s="5" t="s">
        <v>35</v>
      </c>
      <c r="D3" s="6" t="s">
        <v>254</v>
      </c>
      <c r="E3" s="5" t="s">
        <v>255</v>
      </c>
      <c r="F3" s="6" t="s">
        <v>256</v>
      </c>
      <c r="G3" s="5" t="s">
        <v>257</v>
      </c>
      <c r="H3" s="6" t="s">
        <v>258</v>
      </c>
      <c r="I3" s="58">
        <v>0</v>
      </c>
      <c r="J3" s="58">
        <v>0</v>
      </c>
      <c r="K3" s="58">
        <v>0</v>
      </c>
      <c r="L3" s="59">
        <f t="shared" ref="L3:L66" si="0">IF(OR(J3&lt;&gt;0,K3&lt;&gt;0),J3+K3,IF(AND(J3="",K3=""),"",J3+K3))</f>
        <v>0</v>
      </c>
      <c r="M3" s="12"/>
    </row>
    <row r="4" spans="1:13" ht="30">
      <c r="A4" s="5" t="s">
        <v>35</v>
      </c>
      <c r="B4" s="6" t="s">
        <v>253</v>
      </c>
      <c r="C4" s="5" t="s">
        <v>35</v>
      </c>
      <c r="D4" s="6" t="s">
        <v>254</v>
      </c>
      <c r="E4" s="5" t="s">
        <v>259</v>
      </c>
      <c r="F4" s="6" t="s">
        <v>260</v>
      </c>
      <c r="G4" s="5" t="s">
        <v>257</v>
      </c>
      <c r="H4" s="6" t="s">
        <v>258</v>
      </c>
      <c r="I4" s="58"/>
      <c r="J4" s="58"/>
      <c r="K4" s="58"/>
      <c r="L4" s="59" t="str">
        <f t="shared" si="0"/>
        <v/>
      </c>
      <c r="M4" s="12"/>
    </row>
    <row r="5" spans="1:13" ht="30">
      <c r="A5" s="5" t="s">
        <v>35</v>
      </c>
      <c r="B5" s="6" t="s">
        <v>253</v>
      </c>
      <c r="C5" s="5" t="s">
        <v>35</v>
      </c>
      <c r="D5" s="6" t="s">
        <v>254</v>
      </c>
      <c r="E5" s="5" t="s">
        <v>261</v>
      </c>
      <c r="F5" s="6" t="s">
        <v>262</v>
      </c>
      <c r="G5" s="5" t="s">
        <v>257</v>
      </c>
      <c r="H5" s="6" t="s">
        <v>258</v>
      </c>
      <c r="I5" s="58"/>
      <c r="J5" s="58"/>
      <c r="K5" s="58"/>
      <c r="L5" s="59" t="str">
        <f t="shared" si="0"/>
        <v/>
      </c>
      <c r="M5" s="12"/>
    </row>
    <row r="6" spans="1:13" ht="30">
      <c r="A6" s="5" t="s">
        <v>35</v>
      </c>
      <c r="B6" s="6" t="s">
        <v>253</v>
      </c>
      <c r="C6" s="5" t="s">
        <v>35</v>
      </c>
      <c r="D6" s="6" t="s">
        <v>254</v>
      </c>
      <c r="E6" s="5" t="s">
        <v>263</v>
      </c>
      <c r="F6" s="6" t="s">
        <v>264</v>
      </c>
      <c r="G6" s="5" t="s">
        <v>257</v>
      </c>
      <c r="H6" s="6" t="s">
        <v>258</v>
      </c>
      <c r="I6" s="58"/>
      <c r="J6" s="58"/>
      <c r="K6" s="58"/>
      <c r="L6" s="59" t="str">
        <f t="shared" si="0"/>
        <v/>
      </c>
      <c r="M6" s="12"/>
    </row>
    <row r="7" spans="1:13">
      <c r="A7" s="5" t="s">
        <v>35</v>
      </c>
      <c r="B7" s="6" t="s">
        <v>253</v>
      </c>
      <c r="C7" s="5" t="s">
        <v>35</v>
      </c>
      <c r="D7" s="6" t="s">
        <v>254</v>
      </c>
      <c r="E7" s="5" t="s">
        <v>265</v>
      </c>
      <c r="F7" s="6" t="s">
        <v>266</v>
      </c>
      <c r="G7" s="5" t="s">
        <v>267</v>
      </c>
      <c r="H7" s="6" t="s">
        <v>266</v>
      </c>
      <c r="I7" s="58"/>
      <c r="J7" s="58"/>
      <c r="K7" s="58"/>
      <c r="L7" s="59" t="str">
        <f t="shared" si="0"/>
        <v/>
      </c>
      <c r="M7" s="12"/>
    </row>
    <row r="8" spans="1:13" ht="30">
      <c r="A8" s="5" t="s">
        <v>35</v>
      </c>
      <c r="B8" s="6" t="s">
        <v>253</v>
      </c>
      <c r="C8" s="5" t="s">
        <v>35</v>
      </c>
      <c r="D8" s="6" t="s">
        <v>254</v>
      </c>
      <c r="E8" s="5" t="s">
        <v>268</v>
      </c>
      <c r="F8" s="6" t="s">
        <v>269</v>
      </c>
      <c r="G8" s="5" t="s">
        <v>270</v>
      </c>
      <c r="H8" s="6" t="s">
        <v>271</v>
      </c>
      <c r="I8" s="58"/>
      <c r="J8" s="58"/>
      <c r="K8" s="58"/>
      <c r="L8" s="59" t="str">
        <f t="shared" si="0"/>
        <v/>
      </c>
      <c r="M8" s="12"/>
    </row>
    <row r="9" spans="1:13" ht="30">
      <c r="A9" s="5" t="s">
        <v>35</v>
      </c>
      <c r="B9" s="6" t="s">
        <v>253</v>
      </c>
      <c r="C9" s="5" t="s">
        <v>35</v>
      </c>
      <c r="D9" s="6" t="s">
        <v>254</v>
      </c>
      <c r="E9" s="5" t="s">
        <v>272</v>
      </c>
      <c r="F9" s="6" t="s">
        <v>273</v>
      </c>
      <c r="G9" s="5" t="s">
        <v>274</v>
      </c>
      <c r="H9" s="6" t="s">
        <v>275</v>
      </c>
      <c r="I9" s="58"/>
      <c r="J9" s="58"/>
      <c r="K9" s="58"/>
      <c r="L9" s="59" t="str">
        <f t="shared" si="0"/>
        <v/>
      </c>
      <c r="M9" s="12"/>
    </row>
    <row r="10" spans="1:13" ht="30">
      <c r="A10" s="5" t="s">
        <v>35</v>
      </c>
      <c r="B10" s="6" t="s">
        <v>253</v>
      </c>
      <c r="C10" s="5" t="s">
        <v>35</v>
      </c>
      <c r="D10" s="6" t="s">
        <v>254</v>
      </c>
      <c r="E10" s="5" t="s">
        <v>276</v>
      </c>
      <c r="F10" s="6" t="s">
        <v>277</v>
      </c>
      <c r="G10" s="5" t="s">
        <v>257</v>
      </c>
      <c r="H10" s="6" t="s">
        <v>258</v>
      </c>
      <c r="I10" s="58"/>
      <c r="J10" s="58"/>
      <c r="K10" s="58"/>
      <c r="L10" s="59" t="str">
        <f t="shared" si="0"/>
        <v/>
      </c>
      <c r="M10" s="12"/>
    </row>
    <row r="11" spans="1:13" ht="30">
      <c r="A11" s="5" t="s">
        <v>35</v>
      </c>
      <c r="B11" s="6" t="s">
        <v>253</v>
      </c>
      <c r="C11" s="5" t="s">
        <v>39</v>
      </c>
      <c r="D11" s="6" t="s">
        <v>278</v>
      </c>
      <c r="E11" s="5" t="s">
        <v>255</v>
      </c>
      <c r="F11" s="6" t="s">
        <v>256</v>
      </c>
      <c r="G11" s="5" t="s">
        <v>257</v>
      </c>
      <c r="H11" s="6" t="s">
        <v>258</v>
      </c>
      <c r="I11" s="58"/>
      <c r="J11" s="58"/>
      <c r="K11" s="58"/>
      <c r="L11" s="59" t="str">
        <f t="shared" si="0"/>
        <v/>
      </c>
      <c r="M11" s="12"/>
    </row>
    <row r="12" spans="1:13" ht="30">
      <c r="A12" s="5" t="s">
        <v>35</v>
      </c>
      <c r="B12" s="6" t="s">
        <v>253</v>
      </c>
      <c r="C12" s="5" t="s">
        <v>39</v>
      </c>
      <c r="D12" s="6" t="s">
        <v>278</v>
      </c>
      <c r="E12" s="5" t="s">
        <v>259</v>
      </c>
      <c r="F12" s="6" t="s">
        <v>260</v>
      </c>
      <c r="G12" s="5" t="s">
        <v>257</v>
      </c>
      <c r="H12" s="6" t="s">
        <v>258</v>
      </c>
      <c r="I12" s="58"/>
      <c r="J12" s="58"/>
      <c r="K12" s="58"/>
      <c r="L12" s="59" t="str">
        <f t="shared" si="0"/>
        <v/>
      </c>
      <c r="M12" s="12"/>
    </row>
    <row r="13" spans="1:13" ht="30">
      <c r="A13" s="5" t="s">
        <v>35</v>
      </c>
      <c r="B13" s="6" t="s">
        <v>253</v>
      </c>
      <c r="C13" s="5" t="s">
        <v>39</v>
      </c>
      <c r="D13" s="6" t="s">
        <v>278</v>
      </c>
      <c r="E13" s="5" t="s">
        <v>261</v>
      </c>
      <c r="F13" s="6" t="s">
        <v>262</v>
      </c>
      <c r="G13" s="5" t="s">
        <v>257</v>
      </c>
      <c r="H13" s="6" t="s">
        <v>258</v>
      </c>
      <c r="I13" s="58"/>
      <c r="J13" s="58"/>
      <c r="K13" s="58"/>
      <c r="L13" s="59" t="str">
        <f t="shared" si="0"/>
        <v/>
      </c>
      <c r="M13" s="12"/>
    </row>
    <row r="14" spans="1:13" ht="30">
      <c r="A14" s="5" t="s">
        <v>35</v>
      </c>
      <c r="B14" s="6" t="s">
        <v>253</v>
      </c>
      <c r="C14" s="5" t="s">
        <v>39</v>
      </c>
      <c r="D14" s="6" t="s">
        <v>278</v>
      </c>
      <c r="E14" s="5" t="s">
        <v>263</v>
      </c>
      <c r="F14" s="6" t="s">
        <v>264</v>
      </c>
      <c r="G14" s="5" t="s">
        <v>257</v>
      </c>
      <c r="H14" s="6" t="s">
        <v>258</v>
      </c>
      <c r="I14" s="58"/>
      <c r="J14" s="58"/>
      <c r="K14" s="58"/>
      <c r="L14" s="59" t="str">
        <f t="shared" si="0"/>
        <v/>
      </c>
      <c r="M14" s="12"/>
    </row>
    <row r="15" spans="1:13">
      <c r="A15" s="5" t="s">
        <v>35</v>
      </c>
      <c r="B15" s="6" t="s">
        <v>253</v>
      </c>
      <c r="C15" s="5" t="s">
        <v>39</v>
      </c>
      <c r="D15" s="6" t="s">
        <v>278</v>
      </c>
      <c r="E15" s="5" t="s">
        <v>265</v>
      </c>
      <c r="F15" s="6" t="s">
        <v>266</v>
      </c>
      <c r="G15" s="5" t="s">
        <v>267</v>
      </c>
      <c r="H15" s="6" t="s">
        <v>266</v>
      </c>
      <c r="I15" s="58"/>
      <c r="J15" s="58"/>
      <c r="K15" s="58"/>
      <c r="L15" s="59" t="str">
        <f t="shared" si="0"/>
        <v/>
      </c>
      <c r="M15" s="12"/>
    </row>
    <row r="16" spans="1:13" ht="30">
      <c r="A16" s="5" t="s">
        <v>35</v>
      </c>
      <c r="B16" s="6" t="s">
        <v>253</v>
      </c>
      <c r="C16" s="5" t="s">
        <v>39</v>
      </c>
      <c r="D16" s="6" t="s">
        <v>278</v>
      </c>
      <c r="E16" s="5" t="s">
        <v>268</v>
      </c>
      <c r="F16" s="6" t="s">
        <v>269</v>
      </c>
      <c r="G16" s="5" t="s">
        <v>270</v>
      </c>
      <c r="H16" s="6" t="s">
        <v>271</v>
      </c>
      <c r="I16" s="58"/>
      <c r="J16" s="58"/>
      <c r="K16" s="58"/>
      <c r="L16" s="59" t="str">
        <f t="shared" si="0"/>
        <v/>
      </c>
      <c r="M16" s="12"/>
    </row>
    <row r="17" spans="1:13" ht="30">
      <c r="A17" s="5" t="s">
        <v>35</v>
      </c>
      <c r="B17" s="6" t="s">
        <v>253</v>
      </c>
      <c r="C17" s="5" t="s">
        <v>39</v>
      </c>
      <c r="D17" s="6" t="s">
        <v>278</v>
      </c>
      <c r="E17" s="5" t="s">
        <v>272</v>
      </c>
      <c r="F17" s="6" t="s">
        <v>273</v>
      </c>
      <c r="G17" s="5" t="s">
        <v>274</v>
      </c>
      <c r="H17" s="6" t="s">
        <v>275</v>
      </c>
      <c r="I17" s="58"/>
      <c r="J17" s="58"/>
      <c r="K17" s="58"/>
      <c r="L17" s="59" t="str">
        <f t="shared" si="0"/>
        <v/>
      </c>
      <c r="M17" s="12"/>
    </row>
    <row r="18" spans="1:13" ht="30">
      <c r="A18" s="5" t="s">
        <v>35</v>
      </c>
      <c r="B18" s="6" t="s">
        <v>253</v>
      </c>
      <c r="C18" s="5" t="s">
        <v>39</v>
      </c>
      <c r="D18" s="6" t="s">
        <v>278</v>
      </c>
      <c r="E18" s="5" t="s">
        <v>276</v>
      </c>
      <c r="F18" s="6" t="s">
        <v>277</v>
      </c>
      <c r="G18" s="5" t="s">
        <v>257</v>
      </c>
      <c r="H18" s="6" t="s">
        <v>258</v>
      </c>
      <c r="I18" s="58"/>
      <c r="J18" s="58"/>
      <c r="K18" s="58"/>
      <c r="L18" s="59" t="str">
        <f t="shared" si="0"/>
        <v/>
      </c>
      <c r="M18" s="12"/>
    </row>
    <row r="19" spans="1:13" ht="45">
      <c r="A19" s="5" t="s">
        <v>35</v>
      </c>
      <c r="B19" s="6" t="s">
        <v>253</v>
      </c>
      <c r="C19" s="5" t="s">
        <v>48</v>
      </c>
      <c r="D19" s="6" t="s">
        <v>279</v>
      </c>
      <c r="E19" s="5" t="s">
        <v>255</v>
      </c>
      <c r="F19" s="6" t="s">
        <v>280</v>
      </c>
      <c r="G19" s="5" t="s">
        <v>281</v>
      </c>
      <c r="H19" s="6" t="s">
        <v>282</v>
      </c>
      <c r="I19" s="58"/>
      <c r="J19" s="58"/>
      <c r="K19" s="58"/>
      <c r="L19" s="59" t="str">
        <f t="shared" si="0"/>
        <v/>
      </c>
      <c r="M19" s="12"/>
    </row>
    <row r="20" spans="1:13" ht="45">
      <c r="A20" s="5" t="s">
        <v>35</v>
      </c>
      <c r="B20" s="6" t="s">
        <v>253</v>
      </c>
      <c r="C20" s="5" t="s">
        <v>48</v>
      </c>
      <c r="D20" s="6" t="s">
        <v>279</v>
      </c>
      <c r="E20" s="5" t="s">
        <v>259</v>
      </c>
      <c r="F20" s="6" t="s">
        <v>283</v>
      </c>
      <c r="G20" s="5" t="s">
        <v>281</v>
      </c>
      <c r="H20" s="6" t="s">
        <v>282</v>
      </c>
      <c r="I20" s="58"/>
      <c r="J20" s="58"/>
      <c r="K20" s="58"/>
      <c r="L20" s="59" t="str">
        <f t="shared" si="0"/>
        <v/>
      </c>
      <c r="M20" s="12"/>
    </row>
    <row r="21" spans="1:13" ht="45">
      <c r="A21" s="5" t="s">
        <v>35</v>
      </c>
      <c r="B21" s="6" t="s">
        <v>253</v>
      </c>
      <c r="C21" s="5" t="s">
        <v>48</v>
      </c>
      <c r="D21" s="6" t="s">
        <v>279</v>
      </c>
      <c r="E21" s="5" t="s">
        <v>261</v>
      </c>
      <c r="F21" s="6" t="s">
        <v>284</v>
      </c>
      <c r="G21" s="5" t="s">
        <v>281</v>
      </c>
      <c r="H21" s="6" t="s">
        <v>282</v>
      </c>
      <c r="I21" s="58"/>
      <c r="J21" s="58"/>
      <c r="K21" s="58"/>
      <c r="L21" s="59" t="str">
        <f t="shared" si="0"/>
        <v/>
      </c>
      <c r="M21" s="12"/>
    </row>
    <row r="22" spans="1:13" ht="45">
      <c r="A22" s="5" t="s">
        <v>35</v>
      </c>
      <c r="B22" s="6" t="s">
        <v>253</v>
      </c>
      <c r="C22" s="5" t="s">
        <v>48</v>
      </c>
      <c r="D22" s="6" t="s">
        <v>279</v>
      </c>
      <c r="E22" s="5" t="s">
        <v>263</v>
      </c>
      <c r="F22" s="6" t="s">
        <v>285</v>
      </c>
      <c r="G22" s="5" t="s">
        <v>281</v>
      </c>
      <c r="H22" s="6" t="s">
        <v>282</v>
      </c>
      <c r="I22" s="58"/>
      <c r="J22" s="58"/>
      <c r="K22" s="58"/>
      <c r="L22" s="59" t="str">
        <f t="shared" si="0"/>
        <v/>
      </c>
      <c r="M22" s="12"/>
    </row>
    <row r="23" spans="1:13" ht="45">
      <c r="A23" s="5" t="s">
        <v>35</v>
      </c>
      <c r="B23" s="6" t="s">
        <v>253</v>
      </c>
      <c r="C23" s="5" t="s">
        <v>48</v>
      </c>
      <c r="D23" s="6" t="s">
        <v>279</v>
      </c>
      <c r="E23" s="5" t="s">
        <v>265</v>
      </c>
      <c r="F23" s="6" t="s">
        <v>286</v>
      </c>
      <c r="G23" s="5" t="s">
        <v>281</v>
      </c>
      <c r="H23" s="6" t="s">
        <v>282</v>
      </c>
      <c r="I23" s="58"/>
      <c r="J23" s="58"/>
      <c r="K23" s="58"/>
      <c r="L23" s="59" t="str">
        <f t="shared" si="0"/>
        <v/>
      </c>
      <c r="M23" s="12"/>
    </row>
    <row r="24" spans="1:13" ht="45">
      <c r="A24" s="5" t="s">
        <v>35</v>
      </c>
      <c r="B24" s="6" t="s">
        <v>253</v>
      </c>
      <c r="C24" s="5" t="s">
        <v>48</v>
      </c>
      <c r="D24" s="6" t="s">
        <v>279</v>
      </c>
      <c r="E24" s="5" t="s">
        <v>268</v>
      </c>
      <c r="F24" s="6" t="s">
        <v>287</v>
      </c>
      <c r="G24" s="5" t="s">
        <v>281</v>
      </c>
      <c r="H24" s="6" t="s">
        <v>282</v>
      </c>
      <c r="I24" s="58"/>
      <c r="J24" s="58"/>
      <c r="K24" s="58"/>
      <c r="L24" s="59" t="str">
        <f t="shared" si="0"/>
        <v/>
      </c>
      <c r="M24" s="12"/>
    </row>
    <row r="25" spans="1:13" ht="45">
      <c r="A25" s="5" t="s">
        <v>35</v>
      </c>
      <c r="B25" s="6" t="s">
        <v>253</v>
      </c>
      <c r="C25" s="5" t="s">
        <v>48</v>
      </c>
      <c r="D25" s="6" t="s">
        <v>279</v>
      </c>
      <c r="E25" s="5" t="s">
        <v>272</v>
      </c>
      <c r="F25" s="6" t="s">
        <v>288</v>
      </c>
      <c r="G25" s="5" t="s">
        <v>281</v>
      </c>
      <c r="H25" s="6" t="s">
        <v>282</v>
      </c>
      <c r="I25" s="111">
        <v>113977.7</v>
      </c>
      <c r="J25" s="112">
        <v>75985.13</v>
      </c>
      <c r="K25" s="113">
        <v>37992.57</v>
      </c>
      <c r="L25" s="59" t="str">
        <f t="shared" si="0"/>
        <v/>
      </c>
      <c r="M25" s="12"/>
    </row>
    <row r="26" spans="1:13" ht="45">
      <c r="A26" s="5" t="s">
        <v>35</v>
      </c>
      <c r="B26" s="6" t="s">
        <v>253</v>
      </c>
      <c r="C26" s="5" t="s">
        <v>48</v>
      </c>
      <c r="D26" s="6" t="s">
        <v>279</v>
      </c>
      <c r="E26" s="5" t="s">
        <v>289</v>
      </c>
      <c r="F26" s="6" t="s">
        <v>290</v>
      </c>
      <c r="G26" s="5" t="s">
        <v>281</v>
      </c>
      <c r="H26" s="6" t="s">
        <v>282</v>
      </c>
      <c r="I26" s="114">
        <v>65131.360000000001</v>
      </c>
      <c r="J26" s="115">
        <v>43420.91</v>
      </c>
      <c r="K26" s="116">
        <v>21710.45</v>
      </c>
      <c r="L26" s="59" t="str">
        <f t="shared" si="0"/>
        <v/>
      </c>
      <c r="M26" s="12"/>
    </row>
    <row r="27" spans="1:13" ht="30">
      <c r="A27" s="5" t="s">
        <v>35</v>
      </c>
      <c r="B27" s="6" t="s">
        <v>253</v>
      </c>
      <c r="C27" s="5" t="s">
        <v>48</v>
      </c>
      <c r="D27" s="6" t="s">
        <v>279</v>
      </c>
      <c r="E27" s="5" t="s">
        <v>291</v>
      </c>
      <c r="F27" s="6" t="s">
        <v>292</v>
      </c>
      <c r="G27" s="5" t="s">
        <v>293</v>
      </c>
      <c r="H27" s="6" t="s">
        <v>294</v>
      </c>
      <c r="I27" s="58"/>
      <c r="J27" s="58"/>
      <c r="K27" s="58"/>
      <c r="L27" s="59" t="str">
        <f t="shared" si="0"/>
        <v/>
      </c>
      <c r="M27" s="12"/>
    </row>
    <row r="28" spans="1:13" ht="30">
      <c r="A28" s="5" t="s">
        <v>35</v>
      </c>
      <c r="B28" s="6" t="s">
        <v>253</v>
      </c>
      <c r="C28" s="5" t="s">
        <v>48</v>
      </c>
      <c r="D28" s="6" t="s">
        <v>279</v>
      </c>
      <c r="E28" s="5" t="s">
        <v>295</v>
      </c>
      <c r="F28" s="6" t="s">
        <v>296</v>
      </c>
      <c r="G28" s="5" t="s">
        <v>297</v>
      </c>
      <c r="H28" s="6" t="s">
        <v>298</v>
      </c>
      <c r="I28" s="58"/>
      <c r="J28" s="58"/>
      <c r="K28" s="58"/>
      <c r="L28" s="59" t="str">
        <f t="shared" si="0"/>
        <v/>
      </c>
      <c r="M28" s="12"/>
    </row>
    <row r="29" spans="1:13" ht="30">
      <c r="A29" s="5" t="s">
        <v>35</v>
      </c>
      <c r="B29" s="6" t="s">
        <v>253</v>
      </c>
      <c r="C29" s="5" t="s">
        <v>48</v>
      </c>
      <c r="D29" s="6" t="s">
        <v>279</v>
      </c>
      <c r="E29" s="5" t="s">
        <v>299</v>
      </c>
      <c r="F29" s="6" t="s">
        <v>300</v>
      </c>
      <c r="G29" s="5" t="s">
        <v>301</v>
      </c>
      <c r="H29" s="6" t="s">
        <v>302</v>
      </c>
      <c r="I29" s="58"/>
      <c r="J29" s="58"/>
      <c r="K29" s="58"/>
      <c r="L29" s="59" t="str">
        <f t="shared" si="0"/>
        <v/>
      </c>
      <c r="M29" s="12"/>
    </row>
    <row r="30" spans="1:13" ht="30">
      <c r="A30" s="5" t="s">
        <v>35</v>
      </c>
      <c r="B30" s="6" t="s">
        <v>253</v>
      </c>
      <c r="C30" s="5" t="s">
        <v>48</v>
      </c>
      <c r="D30" s="6" t="s">
        <v>279</v>
      </c>
      <c r="E30" s="5" t="s">
        <v>303</v>
      </c>
      <c r="F30" s="6" t="s">
        <v>304</v>
      </c>
      <c r="G30" s="5" t="s">
        <v>305</v>
      </c>
      <c r="H30" s="6" t="s">
        <v>304</v>
      </c>
      <c r="I30" s="58"/>
      <c r="J30" s="58"/>
      <c r="K30" s="58"/>
      <c r="L30" s="59" t="str">
        <f t="shared" si="0"/>
        <v/>
      </c>
      <c r="M30" s="12"/>
    </row>
    <row r="31" spans="1:13" ht="60">
      <c r="A31" s="5" t="s">
        <v>35</v>
      </c>
      <c r="B31" s="6" t="s">
        <v>253</v>
      </c>
      <c r="C31" s="5" t="s">
        <v>48</v>
      </c>
      <c r="D31" s="6" t="s">
        <v>279</v>
      </c>
      <c r="E31" s="5" t="s">
        <v>306</v>
      </c>
      <c r="F31" s="6" t="s">
        <v>307</v>
      </c>
      <c r="G31" s="5" t="s">
        <v>308</v>
      </c>
      <c r="H31" s="6" t="s">
        <v>309</v>
      </c>
      <c r="I31" s="58"/>
      <c r="J31" s="58"/>
      <c r="K31" s="58"/>
      <c r="L31" s="59" t="str">
        <f t="shared" si="0"/>
        <v/>
      </c>
      <c r="M31" s="12"/>
    </row>
    <row r="32" spans="1:13" ht="30">
      <c r="A32" s="5" t="s">
        <v>35</v>
      </c>
      <c r="B32" s="6" t="s">
        <v>253</v>
      </c>
      <c r="C32" s="5" t="s">
        <v>48</v>
      </c>
      <c r="D32" s="6" t="s">
        <v>279</v>
      </c>
      <c r="E32" s="5" t="s">
        <v>310</v>
      </c>
      <c r="F32" s="6" t="s">
        <v>311</v>
      </c>
      <c r="G32" s="5" t="s">
        <v>297</v>
      </c>
      <c r="H32" s="6" t="s">
        <v>298</v>
      </c>
      <c r="I32" s="58"/>
      <c r="J32" s="58"/>
      <c r="K32" s="58"/>
      <c r="L32" s="59" t="str">
        <f t="shared" si="0"/>
        <v/>
      </c>
      <c r="M32" s="12"/>
    </row>
    <row r="33" spans="1:13" ht="30">
      <c r="A33" s="5" t="s">
        <v>35</v>
      </c>
      <c r="B33" s="6" t="s">
        <v>253</v>
      </c>
      <c r="C33" s="5" t="s">
        <v>48</v>
      </c>
      <c r="D33" s="6" t="s">
        <v>279</v>
      </c>
      <c r="E33" s="5" t="s">
        <v>312</v>
      </c>
      <c r="F33" s="6" t="s">
        <v>313</v>
      </c>
      <c r="G33" s="5" t="s">
        <v>274</v>
      </c>
      <c r="H33" s="6" t="s">
        <v>275</v>
      </c>
      <c r="I33" s="58"/>
      <c r="J33" s="58"/>
      <c r="K33" s="58"/>
      <c r="L33" s="59" t="str">
        <f t="shared" si="0"/>
        <v/>
      </c>
      <c r="M33" s="12"/>
    </row>
    <row r="34" spans="1:13" ht="45">
      <c r="A34" s="5" t="s">
        <v>35</v>
      </c>
      <c r="B34" s="6" t="s">
        <v>253</v>
      </c>
      <c r="C34" s="5" t="s">
        <v>48</v>
      </c>
      <c r="D34" s="6" t="s">
        <v>279</v>
      </c>
      <c r="E34" s="5" t="s">
        <v>314</v>
      </c>
      <c r="F34" s="6" t="s">
        <v>260</v>
      </c>
      <c r="G34" s="5" t="s">
        <v>281</v>
      </c>
      <c r="H34" s="6" t="s">
        <v>282</v>
      </c>
      <c r="I34" s="58"/>
      <c r="J34" s="58"/>
      <c r="K34" s="58"/>
      <c r="L34" s="59" t="str">
        <f t="shared" si="0"/>
        <v/>
      </c>
      <c r="M34" s="12"/>
    </row>
    <row r="35" spans="1:13" ht="45">
      <c r="A35" s="5" t="s">
        <v>35</v>
      </c>
      <c r="B35" s="6" t="s">
        <v>253</v>
      </c>
      <c r="C35" s="5" t="s">
        <v>48</v>
      </c>
      <c r="D35" s="6" t="s">
        <v>279</v>
      </c>
      <c r="E35" s="5" t="s">
        <v>315</v>
      </c>
      <c r="F35" s="6" t="s">
        <v>262</v>
      </c>
      <c r="G35" s="5" t="s">
        <v>281</v>
      </c>
      <c r="H35" s="6" t="s">
        <v>282</v>
      </c>
      <c r="I35" s="58"/>
      <c r="J35" s="58"/>
      <c r="K35" s="58"/>
      <c r="L35" s="59" t="str">
        <f t="shared" si="0"/>
        <v/>
      </c>
      <c r="M35" s="12"/>
    </row>
    <row r="36" spans="1:13" ht="45">
      <c r="A36" s="5" t="s">
        <v>35</v>
      </c>
      <c r="B36" s="6" t="s">
        <v>253</v>
      </c>
      <c r="C36" s="5" t="s">
        <v>48</v>
      </c>
      <c r="D36" s="6" t="s">
        <v>279</v>
      </c>
      <c r="E36" s="5" t="s">
        <v>316</v>
      </c>
      <c r="F36" s="6" t="s">
        <v>264</v>
      </c>
      <c r="G36" s="5" t="s">
        <v>281</v>
      </c>
      <c r="H36" s="6" t="s">
        <v>282</v>
      </c>
      <c r="I36" s="58"/>
      <c r="J36" s="58"/>
      <c r="K36" s="58"/>
      <c r="L36" s="59" t="str">
        <f t="shared" si="0"/>
        <v/>
      </c>
      <c r="M36" s="12"/>
    </row>
    <row r="37" spans="1:13" ht="30">
      <c r="A37" s="5" t="s">
        <v>35</v>
      </c>
      <c r="B37" s="6" t="s">
        <v>253</v>
      </c>
      <c r="C37" s="5" t="s">
        <v>48</v>
      </c>
      <c r="D37" s="6" t="s">
        <v>279</v>
      </c>
      <c r="E37" s="5" t="s">
        <v>317</v>
      </c>
      <c r="F37" s="6" t="s">
        <v>266</v>
      </c>
      <c r="G37" s="5" t="s">
        <v>267</v>
      </c>
      <c r="H37" s="6" t="s">
        <v>266</v>
      </c>
      <c r="I37" s="58"/>
      <c r="J37" s="58"/>
      <c r="K37" s="58"/>
      <c r="L37" s="59" t="str">
        <f t="shared" si="0"/>
        <v/>
      </c>
      <c r="M37" s="12"/>
    </row>
    <row r="38" spans="1:13" ht="30">
      <c r="A38" s="5" t="s">
        <v>35</v>
      </c>
      <c r="B38" s="6" t="s">
        <v>253</v>
      </c>
      <c r="C38" s="5" t="s">
        <v>48</v>
      </c>
      <c r="D38" s="6" t="s">
        <v>279</v>
      </c>
      <c r="E38" s="5" t="s">
        <v>318</v>
      </c>
      <c r="F38" s="6" t="s">
        <v>269</v>
      </c>
      <c r="G38" s="5" t="s">
        <v>270</v>
      </c>
      <c r="H38" s="6" t="s">
        <v>271</v>
      </c>
      <c r="I38" s="58"/>
      <c r="J38" s="58"/>
      <c r="K38" s="58"/>
      <c r="L38" s="59" t="str">
        <f t="shared" si="0"/>
        <v/>
      </c>
      <c r="M38" s="12"/>
    </row>
    <row r="39" spans="1:13" ht="30">
      <c r="A39" s="5" t="s">
        <v>35</v>
      </c>
      <c r="B39" s="6" t="s">
        <v>253</v>
      </c>
      <c r="C39" s="5" t="s">
        <v>48</v>
      </c>
      <c r="D39" s="6" t="s">
        <v>279</v>
      </c>
      <c r="E39" s="5" t="s">
        <v>319</v>
      </c>
      <c r="F39" s="6" t="s">
        <v>273</v>
      </c>
      <c r="G39" s="5" t="s">
        <v>274</v>
      </c>
      <c r="H39" s="6" t="s">
        <v>275</v>
      </c>
      <c r="I39" s="58"/>
      <c r="J39" s="58"/>
      <c r="K39" s="58"/>
      <c r="L39" s="59" t="str">
        <f t="shared" si="0"/>
        <v/>
      </c>
      <c r="M39" s="12"/>
    </row>
    <row r="40" spans="1:13" ht="30">
      <c r="A40" s="5" t="s">
        <v>35</v>
      </c>
      <c r="B40" s="6" t="s">
        <v>253</v>
      </c>
      <c r="C40" s="5" t="s">
        <v>48</v>
      </c>
      <c r="D40" s="6" t="s">
        <v>279</v>
      </c>
      <c r="E40" s="5" t="s">
        <v>276</v>
      </c>
      <c r="F40" s="6" t="s">
        <v>277</v>
      </c>
      <c r="G40" s="5" t="s">
        <v>297</v>
      </c>
      <c r="H40" s="6" t="s">
        <v>298</v>
      </c>
      <c r="I40" s="58"/>
      <c r="J40" s="58"/>
      <c r="K40" s="58"/>
      <c r="L40" s="59" t="str">
        <f t="shared" si="0"/>
        <v/>
      </c>
      <c r="M40" s="12"/>
    </row>
    <row r="41" spans="1:13" ht="45">
      <c r="A41" s="5" t="s">
        <v>35</v>
      </c>
      <c r="B41" s="6" t="s">
        <v>253</v>
      </c>
      <c r="C41" s="5" t="s">
        <v>60</v>
      </c>
      <c r="D41" s="6" t="s">
        <v>320</v>
      </c>
      <c r="E41" s="5" t="s">
        <v>255</v>
      </c>
      <c r="F41" s="6" t="s">
        <v>280</v>
      </c>
      <c r="G41" s="5" t="s">
        <v>321</v>
      </c>
      <c r="H41" s="6" t="s">
        <v>322</v>
      </c>
      <c r="I41" s="58"/>
      <c r="J41" s="58"/>
      <c r="K41" s="58"/>
      <c r="L41" s="59" t="str">
        <f t="shared" si="0"/>
        <v/>
      </c>
      <c r="M41" s="12"/>
    </row>
    <row r="42" spans="1:13" ht="45">
      <c r="A42" s="5" t="s">
        <v>35</v>
      </c>
      <c r="B42" s="6" t="s">
        <v>253</v>
      </c>
      <c r="C42" s="5" t="s">
        <v>60</v>
      </c>
      <c r="D42" s="6" t="s">
        <v>320</v>
      </c>
      <c r="E42" s="5" t="s">
        <v>259</v>
      </c>
      <c r="F42" s="6" t="s">
        <v>283</v>
      </c>
      <c r="G42" s="5" t="s">
        <v>321</v>
      </c>
      <c r="H42" s="6" t="s">
        <v>322</v>
      </c>
      <c r="I42" s="58"/>
      <c r="J42" s="58"/>
      <c r="K42" s="58"/>
      <c r="L42" s="59" t="str">
        <f t="shared" si="0"/>
        <v/>
      </c>
      <c r="M42" s="12"/>
    </row>
    <row r="43" spans="1:13" ht="45">
      <c r="A43" s="5" t="s">
        <v>35</v>
      </c>
      <c r="B43" s="6" t="s">
        <v>253</v>
      </c>
      <c r="C43" s="5" t="s">
        <v>60</v>
      </c>
      <c r="D43" s="6" t="s">
        <v>320</v>
      </c>
      <c r="E43" s="5" t="s">
        <v>261</v>
      </c>
      <c r="F43" s="6" t="s">
        <v>284</v>
      </c>
      <c r="G43" s="5" t="s">
        <v>321</v>
      </c>
      <c r="H43" s="6" t="s">
        <v>322</v>
      </c>
      <c r="I43" s="58"/>
      <c r="J43" s="58"/>
      <c r="K43" s="58"/>
      <c r="L43" s="59" t="str">
        <f t="shared" si="0"/>
        <v/>
      </c>
      <c r="M43" s="12"/>
    </row>
    <row r="44" spans="1:13" ht="45">
      <c r="A44" s="5" t="s">
        <v>35</v>
      </c>
      <c r="B44" s="6" t="s">
        <v>253</v>
      </c>
      <c r="C44" s="5" t="s">
        <v>60</v>
      </c>
      <c r="D44" s="6" t="s">
        <v>320</v>
      </c>
      <c r="E44" s="5" t="s">
        <v>263</v>
      </c>
      <c r="F44" s="6" t="s">
        <v>285</v>
      </c>
      <c r="G44" s="5" t="s">
        <v>321</v>
      </c>
      <c r="H44" s="6" t="s">
        <v>322</v>
      </c>
      <c r="I44" s="58"/>
      <c r="J44" s="58"/>
      <c r="K44" s="58"/>
      <c r="L44" s="59" t="str">
        <f t="shared" si="0"/>
        <v/>
      </c>
      <c r="M44" s="12"/>
    </row>
    <row r="45" spans="1:13" ht="45">
      <c r="A45" s="5" t="s">
        <v>35</v>
      </c>
      <c r="B45" s="6" t="s">
        <v>253</v>
      </c>
      <c r="C45" s="5" t="s">
        <v>60</v>
      </c>
      <c r="D45" s="6" t="s">
        <v>320</v>
      </c>
      <c r="E45" s="5" t="s">
        <v>265</v>
      </c>
      <c r="F45" s="6" t="s">
        <v>286</v>
      </c>
      <c r="G45" s="5" t="s">
        <v>321</v>
      </c>
      <c r="H45" s="6" t="s">
        <v>322</v>
      </c>
      <c r="I45" s="58"/>
      <c r="J45" s="58"/>
      <c r="K45" s="58"/>
      <c r="L45" s="59" t="str">
        <f t="shared" si="0"/>
        <v/>
      </c>
      <c r="M45" s="12"/>
    </row>
    <row r="46" spans="1:13" ht="45">
      <c r="A46" s="5" t="s">
        <v>35</v>
      </c>
      <c r="B46" s="6" t="s">
        <v>253</v>
      </c>
      <c r="C46" s="5" t="s">
        <v>60</v>
      </c>
      <c r="D46" s="6" t="s">
        <v>320</v>
      </c>
      <c r="E46" s="5" t="s">
        <v>268</v>
      </c>
      <c r="F46" s="6" t="s">
        <v>287</v>
      </c>
      <c r="G46" s="5" t="s">
        <v>321</v>
      </c>
      <c r="H46" s="6" t="s">
        <v>322</v>
      </c>
      <c r="I46" s="58"/>
      <c r="J46" s="58"/>
      <c r="K46" s="58"/>
      <c r="L46" s="59" t="str">
        <f t="shared" si="0"/>
        <v/>
      </c>
      <c r="M46" s="12"/>
    </row>
    <row r="47" spans="1:13" ht="45">
      <c r="A47" s="5" t="s">
        <v>35</v>
      </c>
      <c r="B47" s="6" t="s">
        <v>253</v>
      </c>
      <c r="C47" s="5" t="s">
        <v>60</v>
      </c>
      <c r="D47" s="6" t="s">
        <v>320</v>
      </c>
      <c r="E47" s="5" t="s">
        <v>272</v>
      </c>
      <c r="F47" s="6" t="s">
        <v>288</v>
      </c>
      <c r="G47" s="5" t="s">
        <v>321</v>
      </c>
      <c r="H47" s="6" t="s">
        <v>322</v>
      </c>
      <c r="I47" s="58"/>
      <c r="J47" s="58"/>
      <c r="K47" s="58"/>
      <c r="L47" s="59" t="str">
        <f t="shared" si="0"/>
        <v/>
      </c>
      <c r="M47" s="12"/>
    </row>
    <row r="48" spans="1:13" ht="45">
      <c r="A48" s="5" t="s">
        <v>35</v>
      </c>
      <c r="B48" s="6" t="s">
        <v>253</v>
      </c>
      <c r="C48" s="5" t="s">
        <v>60</v>
      </c>
      <c r="D48" s="6" t="s">
        <v>320</v>
      </c>
      <c r="E48" s="5" t="s">
        <v>289</v>
      </c>
      <c r="F48" s="6" t="s">
        <v>290</v>
      </c>
      <c r="G48" s="5" t="s">
        <v>321</v>
      </c>
      <c r="H48" s="6" t="s">
        <v>322</v>
      </c>
      <c r="I48" s="58"/>
      <c r="J48" s="58"/>
      <c r="K48" s="58"/>
      <c r="L48" s="59" t="str">
        <f t="shared" si="0"/>
        <v/>
      </c>
      <c r="M48" s="12"/>
    </row>
    <row r="49" spans="1:13" ht="30">
      <c r="A49" s="5" t="s">
        <v>35</v>
      </c>
      <c r="B49" s="6" t="s">
        <v>253</v>
      </c>
      <c r="C49" s="5" t="s">
        <v>60</v>
      </c>
      <c r="D49" s="6" t="s">
        <v>320</v>
      </c>
      <c r="E49" s="5" t="s">
        <v>291</v>
      </c>
      <c r="F49" s="6" t="s">
        <v>292</v>
      </c>
      <c r="G49" s="5" t="s">
        <v>293</v>
      </c>
      <c r="H49" s="6" t="s">
        <v>294</v>
      </c>
      <c r="I49" s="58"/>
      <c r="J49" s="58"/>
      <c r="K49" s="58"/>
      <c r="L49" s="59" t="str">
        <f t="shared" si="0"/>
        <v/>
      </c>
      <c r="M49" s="12"/>
    </row>
    <row r="50" spans="1:13" ht="30">
      <c r="A50" s="5" t="s">
        <v>35</v>
      </c>
      <c r="B50" s="6" t="s">
        <v>253</v>
      </c>
      <c r="C50" s="5" t="s">
        <v>60</v>
      </c>
      <c r="D50" s="6" t="s">
        <v>320</v>
      </c>
      <c r="E50" s="5" t="s">
        <v>295</v>
      </c>
      <c r="F50" s="6" t="s">
        <v>296</v>
      </c>
      <c r="G50" s="5" t="s">
        <v>297</v>
      </c>
      <c r="H50" s="6" t="s">
        <v>298</v>
      </c>
      <c r="I50" s="58"/>
      <c r="J50" s="58"/>
      <c r="K50" s="58"/>
      <c r="L50" s="59" t="str">
        <f t="shared" si="0"/>
        <v/>
      </c>
      <c r="M50" s="12"/>
    </row>
    <row r="51" spans="1:13" ht="30">
      <c r="A51" s="5" t="s">
        <v>35</v>
      </c>
      <c r="B51" s="6" t="s">
        <v>253</v>
      </c>
      <c r="C51" s="5" t="s">
        <v>60</v>
      </c>
      <c r="D51" s="6" t="s">
        <v>320</v>
      </c>
      <c r="E51" s="5" t="s">
        <v>299</v>
      </c>
      <c r="F51" s="6" t="s">
        <v>300</v>
      </c>
      <c r="G51" s="5" t="s">
        <v>301</v>
      </c>
      <c r="H51" s="6" t="s">
        <v>302</v>
      </c>
      <c r="I51" s="58"/>
      <c r="J51" s="58"/>
      <c r="K51" s="58"/>
      <c r="L51" s="59" t="str">
        <f t="shared" si="0"/>
        <v/>
      </c>
      <c r="M51" s="12"/>
    </row>
    <row r="52" spans="1:13" ht="30">
      <c r="A52" s="5" t="s">
        <v>35</v>
      </c>
      <c r="B52" s="6" t="s">
        <v>253</v>
      </c>
      <c r="C52" s="5" t="s">
        <v>60</v>
      </c>
      <c r="D52" s="6" t="s">
        <v>320</v>
      </c>
      <c r="E52" s="5" t="s">
        <v>303</v>
      </c>
      <c r="F52" s="6" t="s">
        <v>304</v>
      </c>
      <c r="G52" s="5" t="s">
        <v>305</v>
      </c>
      <c r="H52" s="6" t="s">
        <v>304</v>
      </c>
      <c r="I52" s="58"/>
      <c r="J52" s="58"/>
      <c r="K52" s="58"/>
      <c r="L52" s="59" t="str">
        <f t="shared" si="0"/>
        <v/>
      </c>
      <c r="M52" s="12"/>
    </row>
    <row r="53" spans="1:13" ht="60">
      <c r="A53" s="5" t="s">
        <v>35</v>
      </c>
      <c r="B53" s="6" t="s">
        <v>253</v>
      </c>
      <c r="C53" s="5" t="s">
        <v>60</v>
      </c>
      <c r="D53" s="6" t="s">
        <v>320</v>
      </c>
      <c r="E53" s="5" t="s">
        <v>306</v>
      </c>
      <c r="F53" s="6" t="s">
        <v>307</v>
      </c>
      <c r="G53" s="5" t="s">
        <v>308</v>
      </c>
      <c r="H53" s="6" t="s">
        <v>309</v>
      </c>
      <c r="I53" s="58"/>
      <c r="J53" s="58"/>
      <c r="K53" s="58"/>
      <c r="L53" s="59" t="str">
        <f t="shared" si="0"/>
        <v/>
      </c>
      <c r="M53" s="12"/>
    </row>
    <row r="54" spans="1:13" ht="30">
      <c r="A54" s="5" t="s">
        <v>35</v>
      </c>
      <c r="B54" s="6" t="s">
        <v>253</v>
      </c>
      <c r="C54" s="5" t="s">
        <v>60</v>
      </c>
      <c r="D54" s="6" t="s">
        <v>320</v>
      </c>
      <c r="E54" s="5" t="s">
        <v>310</v>
      </c>
      <c r="F54" s="6" t="s">
        <v>311</v>
      </c>
      <c r="G54" s="5" t="s">
        <v>297</v>
      </c>
      <c r="H54" s="6" t="s">
        <v>298</v>
      </c>
      <c r="I54" s="58"/>
      <c r="J54" s="58"/>
      <c r="K54" s="58"/>
      <c r="L54" s="59" t="str">
        <f t="shared" si="0"/>
        <v/>
      </c>
      <c r="M54" s="12"/>
    </row>
    <row r="55" spans="1:13" ht="30">
      <c r="A55" s="5" t="s">
        <v>35</v>
      </c>
      <c r="B55" s="6" t="s">
        <v>253</v>
      </c>
      <c r="C55" s="5" t="s">
        <v>60</v>
      </c>
      <c r="D55" s="6" t="s">
        <v>320</v>
      </c>
      <c r="E55" s="5" t="s">
        <v>312</v>
      </c>
      <c r="F55" s="6" t="s">
        <v>313</v>
      </c>
      <c r="G55" s="5" t="s">
        <v>274</v>
      </c>
      <c r="H55" s="6" t="s">
        <v>275</v>
      </c>
      <c r="I55" s="58"/>
      <c r="J55" s="58"/>
      <c r="K55" s="58"/>
      <c r="L55" s="59" t="str">
        <f t="shared" si="0"/>
        <v/>
      </c>
      <c r="M55" s="12"/>
    </row>
    <row r="56" spans="1:13" ht="45">
      <c r="A56" s="5" t="s">
        <v>35</v>
      </c>
      <c r="B56" s="6" t="s">
        <v>253</v>
      </c>
      <c r="C56" s="5" t="s">
        <v>60</v>
      </c>
      <c r="D56" s="6" t="s">
        <v>320</v>
      </c>
      <c r="E56" s="5" t="s">
        <v>314</v>
      </c>
      <c r="F56" s="6" t="s">
        <v>260</v>
      </c>
      <c r="G56" s="5" t="s">
        <v>321</v>
      </c>
      <c r="H56" s="6" t="s">
        <v>322</v>
      </c>
      <c r="I56" s="58"/>
      <c r="J56" s="58"/>
      <c r="K56" s="58"/>
      <c r="L56" s="59" t="str">
        <f t="shared" si="0"/>
        <v/>
      </c>
      <c r="M56" s="12"/>
    </row>
    <row r="57" spans="1:13" ht="45">
      <c r="A57" s="5" t="s">
        <v>35</v>
      </c>
      <c r="B57" s="6" t="s">
        <v>253</v>
      </c>
      <c r="C57" s="5" t="s">
        <v>60</v>
      </c>
      <c r="D57" s="6" t="s">
        <v>320</v>
      </c>
      <c r="E57" s="5" t="s">
        <v>315</v>
      </c>
      <c r="F57" s="6" t="s">
        <v>262</v>
      </c>
      <c r="G57" s="5" t="s">
        <v>321</v>
      </c>
      <c r="H57" s="6" t="s">
        <v>322</v>
      </c>
      <c r="I57" s="58"/>
      <c r="J57" s="58"/>
      <c r="K57" s="58"/>
      <c r="L57" s="59" t="str">
        <f t="shared" si="0"/>
        <v/>
      </c>
      <c r="M57" s="12"/>
    </row>
    <row r="58" spans="1:13" ht="45">
      <c r="A58" s="5" t="s">
        <v>35</v>
      </c>
      <c r="B58" s="6" t="s">
        <v>253</v>
      </c>
      <c r="C58" s="5" t="s">
        <v>60</v>
      </c>
      <c r="D58" s="6" t="s">
        <v>320</v>
      </c>
      <c r="E58" s="5" t="s">
        <v>316</v>
      </c>
      <c r="F58" s="6" t="s">
        <v>264</v>
      </c>
      <c r="G58" s="5" t="s">
        <v>321</v>
      </c>
      <c r="H58" s="6" t="s">
        <v>322</v>
      </c>
      <c r="I58" s="58"/>
      <c r="J58" s="58"/>
      <c r="K58" s="58"/>
      <c r="L58" s="59" t="str">
        <f t="shared" si="0"/>
        <v/>
      </c>
      <c r="M58" s="12"/>
    </row>
    <row r="59" spans="1:13" ht="30">
      <c r="A59" s="5" t="s">
        <v>35</v>
      </c>
      <c r="B59" s="6" t="s">
        <v>253</v>
      </c>
      <c r="C59" s="5" t="s">
        <v>60</v>
      </c>
      <c r="D59" s="6" t="s">
        <v>320</v>
      </c>
      <c r="E59" s="5" t="s">
        <v>317</v>
      </c>
      <c r="F59" s="6" t="s">
        <v>266</v>
      </c>
      <c r="G59" s="5" t="s">
        <v>267</v>
      </c>
      <c r="H59" s="6" t="s">
        <v>266</v>
      </c>
      <c r="I59" s="58"/>
      <c r="J59" s="58"/>
      <c r="K59" s="58"/>
      <c r="L59" s="59" t="str">
        <f t="shared" si="0"/>
        <v/>
      </c>
      <c r="M59" s="12"/>
    </row>
    <row r="60" spans="1:13" ht="30">
      <c r="A60" s="5" t="s">
        <v>35</v>
      </c>
      <c r="B60" s="6" t="s">
        <v>253</v>
      </c>
      <c r="C60" s="5" t="s">
        <v>60</v>
      </c>
      <c r="D60" s="6" t="s">
        <v>320</v>
      </c>
      <c r="E60" s="5" t="s">
        <v>318</v>
      </c>
      <c r="F60" s="6" t="s">
        <v>269</v>
      </c>
      <c r="G60" s="5" t="s">
        <v>270</v>
      </c>
      <c r="H60" s="6" t="s">
        <v>271</v>
      </c>
      <c r="I60" s="58"/>
      <c r="J60" s="58"/>
      <c r="K60" s="58"/>
      <c r="L60" s="59" t="str">
        <f t="shared" si="0"/>
        <v/>
      </c>
      <c r="M60" s="12"/>
    </row>
    <row r="61" spans="1:13" ht="30">
      <c r="A61" s="5" t="s">
        <v>35</v>
      </c>
      <c r="B61" s="6" t="s">
        <v>253</v>
      </c>
      <c r="C61" s="5" t="s">
        <v>60</v>
      </c>
      <c r="D61" s="6" t="s">
        <v>320</v>
      </c>
      <c r="E61" s="5" t="s">
        <v>319</v>
      </c>
      <c r="F61" s="6" t="s">
        <v>273</v>
      </c>
      <c r="G61" s="5" t="s">
        <v>274</v>
      </c>
      <c r="H61" s="6" t="s">
        <v>275</v>
      </c>
      <c r="I61" s="58"/>
      <c r="J61" s="58"/>
      <c r="K61" s="58"/>
      <c r="L61" s="59" t="str">
        <f t="shared" si="0"/>
        <v/>
      </c>
      <c r="M61" s="12"/>
    </row>
    <row r="62" spans="1:13" ht="30">
      <c r="A62" s="5" t="s">
        <v>35</v>
      </c>
      <c r="B62" s="6" t="s">
        <v>253</v>
      </c>
      <c r="C62" s="5" t="s">
        <v>60</v>
      </c>
      <c r="D62" s="6" t="s">
        <v>320</v>
      </c>
      <c r="E62" s="5" t="s">
        <v>276</v>
      </c>
      <c r="F62" s="6" t="s">
        <v>277</v>
      </c>
      <c r="G62" s="5" t="s">
        <v>297</v>
      </c>
      <c r="H62" s="6" t="s">
        <v>298</v>
      </c>
      <c r="I62" s="58"/>
      <c r="J62" s="58"/>
      <c r="K62" s="58"/>
      <c r="L62" s="59" t="str">
        <f t="shared" si="0"/>
        <v/>
      </c>
      <c r="M62" s="12"/>
    </row>
    <row r="63" spans="1:13">
      <c r="A63" s="5" t="s">
        <v>39</v>
      </c>
      <c r="B63" s="6" t="s">
        <v>323</v>
      </c>
      <c r="C63" s="5" t="s">
        <v>35</v>
      </c>
      <c r="D63" s="6" t="s">
        <v>324</v>
      </c>
      <c r="E63" s="5" t="s">
        <v>255</v>
      </c>
      <c r="F63" s="6" t="s">
        <v>325</v>
      </c>
      <c r="G63" s="5" t="s">
        <v>326</v>
      </c>
      <c r="H63" s="6" t="s">
        <v>324</v>
      </c>
      <c r="I63" s="117">
        <v>3029.68</v>
      </c>
      <c r="J63" s="118">
        <v>2019.79</v>
      </c>
      <c r="K63" s="119">
        <v>1009.89</v>
      </c>
      <c r="L63" s="59" t="str">
        <f t="shared" si="0"/>
        <v/>
      </c>
      <c r="M63" s="12"/>
    </row>
    <row r="64" spans="1:13">
      <c r="A64" s="5" t="s">
        <v>39</v>
      </c>
      <c r="B64" s="6" t="s">
        <v>323</v>
      </c>
      <c r="C64" s="5" t="s">
        <v>35</v>
      </c>
      <c r="D64" s="6" t="s">
        <v>324</v>
      </c>
      <c r="E64" s="5" t="s">
        <v>259</v>
      </c>
      <c r="F64" s="6" t="s">
        <v>327</v>
      </c>
      <c r="G64" s="5" t="s">
        <v>326</v>
      </c>
      <c r="H64" s="6" t="s">
        <v>324</v>
      </c>
      <c r="I64" s="120">
        <v>6104.36</v>
      </c>
      <c r="J64" s="121">
        <v>4069.57</v>
      </c>
      <c r="K64" s="122">
        <v>2034.79</v>
      </c>
      <c r="L64" s="59" t="str">
        <f t="shared" si="0"/>
        <v/>
      </c>
      <c r="M64" s="12"/>
    </row>
    <row r="65" spans="1:13">
      <c r="A65" s="5" t="s">
        <v>39</v>
      </c>
      <c r="B65" s="6" t="s">
        <v>323</v>
      </c>
      <c r="C65" s="5" t="s">
        <v>35</v>
      </c>
      <c r="D65" s="6" t="s">
        <v>324</v>
      </c>
      <c r="E65" s="5" t="s">
        <v>261</v>
      </c>
      <c r="F65" s="6" t="s">
        <v>328</v>
      </c>
      <c r="G65" s="5" t="s">
        <v>326</v>
      </c>
      <c r="H65" s="6" t="s">
        <v>324</v>
      </c>
      <c r="I65" s="123">
        <v>3557.45</v>
      </c>
      <c r="J65" s="124">
        <v>2371.63</v>
      </c>
      <c r="K65" s="125">
        <v>1185.82</v>
      </c>
      <c r="L65" s="59" t="str">
        <f t="shared" si="0"/>
        <v/>
      </c>
      <c r="M65" s="12"/>
    </row>
    <row r="66" spans="1:13">
      <c r="A66" s="5" t="s">
        <v>39</v>
      </c>
      <c r="B66" s="6" t="s">
        <v>323</v>
      </c>
      <c r="C66" s="5" t="s">
        <v>39</v>
      </c>
      <c r="D66" s="6" t="s">
        <v>329</v>
      </c>
      <c r="E66" s="5" t="s">
        <v>255</v>
      </c>
      <c r="F66" s="6" t="s">
        <v>330</v>
      </c>
      <c r="G66" s="5" t="s">
        <v>331</v>
      </c>
      <c r="H66" s="6" t="s">
        <v>330</v>
      </c>
      <c r="I66" s="126">
        <v>2000</v>
      </c>
      <c r="J66" s="127">
        <v>1333.33</v>
      </c>
      <c r="K66" s="128">
        <v>666.67</v>
      </c>
      <c r="L66" s="59" t="str">
        <f t="shared" si="0"/>
        <v/>
      </c>
      <c r="M66" s="12"/>
    </row>
    <row r="67" spans="1:13">
      <c r="A67" s="5" t="s">
        <v>39</v>
      </c>
      <c r="B67" s="6" t="s">
        <v>323</v>
      </c>
      <c r="C67" s="5" t="s">
        <v>39</v>
      </c>
      <c r="D67" s="6" t="s">
        <v>329</v>
      </c>
      <c r="E67" s="5" t="s">
        <v>259</v>
      </c>
      <c r="F67" s="6" t="s">
        <v>332</v>
      </c>
      <c r="G67" s="5" t="s">
        <v>333</v>
      </c>
      <c r="H67" s="6" t="s">
        <v>332</v>
      </c>
      <c r="I67" s="58"/>
      <c r="J67" s="58"/>
      <c r="K67" s="58"/>
      <c r="L67" s="59" t="str">
        <f t="shared" ref="L67:L130" si="1">IF(OR(J67&lt;&gt;0,K67&lt;&gt;0),J67+K67,IF(AND(J67="",K67=""),"",J67+K67))</f>
        <v/>
      </c>
      <c r="M67" s="12"/>
    </row>
    <row r="68" spans="1:13">
      <c r="A68" s="5" t="s">
        <v>39</v>
      </c>
      <c r="B68" s="6" t="s">
        <v>323</v>
      </c>
      <c r="C68" s="5" t="s">
        <v>48</v>
      </c>
      <c r="D68" s="6" t="s">
        <v>334</v>
      </c>
      <c r="E68" s="5" t="s">
        <v>255</v>
      </c>
      <c r="F68" s="6" t="s">
        <v>335</v>
      </c>
      <c r="G68" s="5" t="s">
        <v>336</v>
      </c>
      <c r="H68" s="6" t="s">
        <v>335</v>
      </c>
      <c r="I68" s="58"/>
      <c r="J68" s="58"/>
      <c r="K68" s="58"/>
      <c r="L68" s="59" t="str">
        <f t="shared" si="1"/>
        <v/>
      </c>
      <c r="M68" s="12"/>
    </row>
    <row r="69" spans="1:13">
      <c r="A69" s="5" t="s">
        <v>39</v>
      </c>
      <c r="B69" s="6" t="s">
        <v>323</v>
      </c>
      <c r="C69" s="5" t="s">
        <v>48</v>
      </c>
      <c r="D69" s="6" t="s">
        <v>334</v>
      </c>
      <c r="E69" s="5" t="s">
        <v>259</v>
      </c>
      <c r="F69" s="6" t="s">
        <v>337</v>
      </c>
      <c r="G69" s="5" t="s">
        <v>338</v>
      </c>
      <c r="H69" s="6" t="s">
        <v>337</v>
      </c>
      <c r="I69" s="58"/>
      <c r="J69" s="58"/>
      <c r="K69" s="58"/>
      <c r="L69" s="59" t="str">
        <f t="shared" si="1"/>
        <v/>
      </c>
      <c r="M69" s="12"/>
    </row>
    <row r="70" spans="1:13">
      <c r="A70" s="5" t="s">
        <v>39</v>
      </c>
      <c r="B70" s="6" t="s">
        <v>323</v>
      </c>
      <c r="C70" s="5" t="s">
        <v>48</v>
      </c>
      <c r="D70" s="6" t="s">
        <v>334</v>
      </c>
      <c r="E70" s="5" t="s">
        <v>261</v>
      </c>
      <c r="F70" s="6" t="s">
        <v>339</v>
      </c>
      <c r="G70" s="5" t="s">
        <v>340</v>
      </c>
      <c r="H70" s="6" t="s">
        <v>339</v>
      </c>
      <c r="I70" s="58"/>
      <c r="J70" s="58"/>
      <c r="K70" s="58"/>
      <c r="L70" s="59" t="str">
        <f t="shared" si="1"/>
        <v/>
      </c>
      <c r="M70" s="12"/>
    </row>
    <row r="71" spans="1:13">
      <c r="A71" s="5" t="s">
        <v>39</v>
      </c>
      <c r="B71" s="6" t="s">
        <v>323</v>
      </c>
      <c r="C71" s="5" t="s">
        <v>48</v>
      </c>
      <c r="D71" s="6" t="s">
        <v>334</v>
      </c>
      <c r="E71" s="5" t="s">
        <v>263</v>
      </c>
      <c r="F71" s="6" t="s">
        <v>341</v>
      </c>
      <c r="G71" s="5" t="s">
        <v>342</v>
      </c>
      <c r="H71" s="6" t="s">
        <v>343</v>
      </c>
      <c r="I71" s="58"/>
      <c r="J71" s="58"/>
      <c r="K71" s="58"/>
      <c r="L71" s="59" t="str">
        <f t="shared" si="1"/>
        <v/>
      </c>
      <c r="M71" s="12"/>
    </row>
    <row r="72" spans="1:13">
      <c r="A72" s="5" t="s">
        <v>39</v>
      </c>
      <c r="B72" s="6" t="s">
        <v>323</v>
      </c>
      <c r="C72" s="5" t="s">
        <v>48</v>
      </c>
      <c r="D72" s="6" t="s">
        <v>334</v>
      </c>
      <c r="E72" s="5" t="s">
        <v>265</v>
      </c>
      <c r="F72" s="6" t="s">
        <v>344</v>
      </c>
      <c r="G72" s="5" t="s">
        <v>345</v>
      </c>
      <c r="H72" s="6" t="s">
        <v>344</v>
      </c>
      <c r="I72" s="58"/>
      <c r="J72" s="58"/>
      <c r="K72" s="58"/>
      <c r="L72" s="59" t="str">
        <f t="shared" si="1"/>
        <v/>
      </c>
      <c r="M72" s="12"/>
    </row>
    <row r="73" spans="1:13">
      <c r="A73" s="5" t="s">
        <v>39</v>
      </c>
      <c r="B73" s="6" t="s">
        <v>323</v>
      </c>
      <c r="C73" s="5" t="s">
        <v>48</v>
      </c>
      <c r="D73" s="6" t="s">
        <v>334</v>
      </c>
      <c r="E73" s="5" t="s">
        <v>268</v>
      </c>
      <c r="F73" s="6" t="s">
        <v>346</v>
      </c>
      <c r="G73" s="5" t="s">
        <v>347</v>
      </c>
      <c r="H73" s="6" t="s">
        <v>346</v>
      </c>
      <c r="I73" s="129">
        <v>1500</v>
      </c>
      <c r="J73" s="130">
        <v>1000</v>
      </c>
      <c r="K73" s="131">
        <v>500</v>
      </c>
      <c r="L73" s="59" t="str">
        <f t="shared" si="1"/>
        <v/>
      </c>
      <c r="M73" s="12"/>
    </row>
    <row r="74" spans="1:13">
      <c r="A74" s="5" t="s">
        <v>39</v>
      </c>
      <c r="B74" s="6" t="s">
        <v>323</v>
      </c>
      <c r="C74" s="5" t="s">
        <v>48</v>
      </c>
      <c r="D74" s="6" t="s">
        <v>334</v>
      </c>
      <c r="E74" s="5" t="s">
        <v>272</v>
      </c>
      <c r="F74" s="6" t="s">
        <v>348</v>
      </c>
      <c r="G74" s="5" t="s">
        <v>349</v>
      </c>
      <c r="H74" s="6" t="s">
        <v>348</v>
      </c>
      <c r="I74" s="132">
        <v>1500</v>
      </c>
      <c r="J74" s="133">
        <v>1000</v>
      </c>
      <c r="K74" s="134">
        <v>500</v>
      </c>
      <c r="L74" s="59" t="str">
        <f t="shared" si="1"/>
        <v/>
      </c>
      <c r="M74" s="12"/>
    </row>
    <row r="75" spans="1:13">
      <c r="A75" s="5" t="s">
        <v>39</v>
      </c>
      <c r="B75" s="6" t="s">
        <v>323</v>
      </c>
      <c r="C75" s="5" t="s">
        <v>48</v>
      </c>
      <c r="D75" s="6" t="s">
        <v>334</v>
      </c>
      <c r="E75" s="5" t="s">
        <v>289</v>
      </c>
      <c r="F75" s="6" t="s">
        <v>350</v>
      </c>
      <c r="G75" s="5" t="s">
        <v>351</v>
      </c>
      <c r="H75" s="6" t="s">
        <v>350</v>
      </c>
      <c r="I75" s="135">
        <v>11500</v>
      </c>
      <c r="J75" s="136">
        <v>7666.67</v>
      </c>
      <c r="K75" s="137">
        <v>3833.33</v>
      </c>
      <c r="L75" s="59" t="str">
        <f t="shared" si="1"/>
        <v/>
      </c>
      <c r="M75" s="12"/>
    </row>
    <row r="76" spans="1:13">
      <c r="A76" s="5" t="s">
        <v>39</v>
      </c>
      <c r="B76" s="6" t="s">
        <v>323</v>
      </c>
      <c r="C76" s="5" t="s">
        <v>48</v>
      </c>
      <c r="D76" s="6" t="s">
        <v>334</v>
      </c>
      <c r="E76" s="5" t="s">
        <v>291</v>
      </c>
      <c r="F76" s="6" t="s">
        <v>352</v>
      </c>
      <c r="G76" s="5" t="s">
        <v>353</v>
      </c>
      <c r="H76" s="6" t="s">
        <v>352</v>
      </c>
      <c r="I76" s="138">
        <v>14148.88</v>
      </c>
      <c r="J76" s="139">
        <v>9432.59</v>
      </c>
      <c r="K76" s="140">
        <v>4716.29</v>
      </c>
      <c r="L76" s="59" t="str">
        <f t="shared" si="1"/>
        <v/>
      </c>
      <c r="M76" s="12"/>
    </row>
    <row r="77" spans="1:13">
      <c r="A77" s="5" t="s">
        <v>39</v>
      </c>
      <c r="B77" s="6" t="s">
        <v>323</v>
      </c>
      <c r="C77" s="5" t="s">
        <v>48</v>
      </c>
      <c r="D77" s="6" t="s">
        <v>334</v>
      </c>
      <c r="E77" s="5" t="s">
        <v>295</v>
      </c>
      <c r="F77" s="6" t="s">
        <v>354</v>
      </c>
      <c r="G77" s="5" t="s">
        <v>355</v>
      </c>
      <c r="H77" s="6" t="s">
        <v>356</v>
      </c>
      <c r="I77" s="141">
        <v>4807.7700000000004</v>
      </c>
      <c r="J77" s="142">
        <v>3205.18</v>
      </c>
      <c r="K77" s="143">
        <v>1602.59</v>
      </c>
      <c r="L77" s="59" t="str">
        <f t="shared" si="1"/>
        <v/>
      </c>
      <c r="M77" s="12"/>
    </row>
    <row r="78" spans="1:13">
      <c r="A78" s="5" t="s">
        <v>39</v>
      </c>
      <c r="B78" s="6" t="s">
        <v>323</v>
      </c>
      <c r="C78" s="5" t="s">
        <v>48</v>
      </c>
      <c r="D78" s="6" t="s">
        <v>334</v>
      </c>
      <c r="E78" s="5" t="s">
        <v>299</v>
      </c>
      <c r="F78" s="6" t="s">
        <v>357</v>
      </c>
      <c r="G78" s="5" t="s">
        <v>358</v>
      </c>
      <c r="H78" s="6" t="s">
        <v>359</v>
      </c>
      <c r="I78" s="144">
        <v>40826.300000000003</v>
      </c>
      <c r="J78" s="145">
        <v>27217.53</v>
      </c>
      <c r="K78" s="146">
        <v>13608.77</v>
      </c>
      <c r="L78" s="59" t="str">
        <f t="shared" si="1"/>
        <v/>
      </c>
      <c r="M78" s="12"/>
    </row>
    <row r="79" spans="1:13" ht="30">
      <c r="A79" s="5" t="s">
        <v>48</v>
      </c>
      <c r="B79" s="6" t="s">
        <v>360</v>
      </c>
      <c r="C79" s="5" t="s">
        <v>35</v>
      </c>
      <c r="D79" s="6" t="s">
        <v>361</v>
      </c>
      <c r="E79" s="5" t="s">
        <v>255</v>
      </c>
      <c r="F79" s="6" t="s">
        <v>362</v>
      </c>
      <c r="G79" s="5" t="s">
        <v>363</v>
      </c>
      <c r="H79" s="6" t="s">
        <v>364</v>
      </c>
      <c r="I79" s="58"/>
      <c r="J79" s="58"/>
      <c r="K79" s="58"/>
      <c r="L79" s="59" t="str">
        <f t="shared" si="1"/>
        <v/>
      </c>
      <c r="M79" s="12"/>
    </row>
    <row r="80" spans="1:13" ht="30">
      <c r="A80" s="5" t="s">
        <v>48</v>
      </c>
      <c r="B80" s="6" t="s">
        <v>360</v>
      </c>
      <c r="C80" s="5" t="s">
        <v>35</v>
      </c>
      <c r="D80" s="6" t="s">
        <v>361</v>
      </c>
      <c r="E80" s="5" t="s">
        <v>259</v>
      </c>
      <c r="F80" s="6" t="s">
        <v>365</v>
      </c>
      <c r="G80" s="5" t="s">
        <v>366</v>
      </c>
      <c r="H80" s="6" t="s">
        <v>367</v>
      </c>
      <c r="I80" s="58"/>
      <c r="J80" s="58"/>
      <c r="K80" s="58"/>
      <c r="L80" s="59" t="str">
        <f t="shared" si="1"/>
        <v/>
      </c>
      <c r="M80" s="12"/>
    </row>
    <row r="81" spans="1:13" ht="30">
      <c r="A81" s="5" t="s">
        <v>48</v>
      </c>
      <c r="B81" s="6" t="s">
        <v>360</v>
      </c>
      <c r="C81" s="5" t="s">
        <v>35</v>
      </c>
      <c r="D81" s="6" t="s">
        <v>361</v>
      </c>
      <c r="E81" s="5" t="s">
        <v>261</v>
      </c>
      <c r="F81" s="6" t="s">
        <v>368</v>
      </c>
      <c r="G81" s="5" t="s">
        <v>369</v>
      </c>
      <c r="H81" s="6" t="s">
        <v>370</v>
      </c>
      <c r="I81" s="58"/>
      <c r="J81" s="58"/>
      <c r="K81" s="58"/>
      <c r="L81" s="59" t="str">
        <f t="shared" si="1"/>
        <v/>
      </c>
      <c r="M81" s="12"/>
    </row>
    <row r="82" spans="1:13" ht="30">
      <c r="A82" s="5" t="s">
        <v>48</v>
      </c>
      <c r="B82" s="6" t="s">
        <v>360</v>
      </c>
      <c r="C82" s="5" t="s">
        <v>35</v>
      </c>
      <c r="D82" s="6" t="s">
        <v>361</v>
      </c>
      <c r="E82" s="5" t="s">
        <v>263</v>
      </c>
      <c r="F82" s="6" t="s">
        <v>371</v>
      </c>
      <c r="G82" s="5" t="s">
        <v>363</v>
      </c>
      <c r="H82" s="6" t="s">
        <v>364</v>
      </c>
      <c r="I82" s="58"/>
      <c r="J82" s="58"/>
      <c r="K82" s="58"/>
      <c r="L82" s="59" t="str">
        <f t="shared" si="1"/>
        <v/>
      </c>
      <c r="M82" s="12"/>
    </row>
    <row r="83" spans="1:13" ht="30">
      <c r="A83" s="5" t="s">
        <v>48</v>
      </c>
      <c r="B83" s="6" t="s">
        <v>360</v>
      </c>
      <c r="C83" s="5" t="s">
        <v>35</v>
      </c>
      <c r="D83" s="6" t="s">
        <v>361</v>
      </c>
      <c r="E83" s="5" t="s">
        <v>265</v>
      </c>
      <c r="F83" s="6" t="s">
        <v>372</v>
      </c>
      <c r="G83" s="5" t="s">
        <v>366</v>
      </c>
      <c r="H83" s="6" t="s">
        <v>367</v>
      </c>
      <c r="I83" s="58"/>
      <c r="J83" s="58"/>
      <c r="K83" s="58"/>
      <c r="L83" s="59" t="str">
        <f t="shared" si="1"/>
        <v/>
      </c>
      <c r="M83" s="12"/>
    </row>
    <row r="84" spans="1:13" ht="30">
      <c r="A84" s="5" t="s">
        <v>48</v>
      </c>
      <c r="B84" s="6" t="s">
        <v>360</v>
      </c>
      <c r="C84" s="5" t="s">
        <v>35</v>
      </c>
      <c r="D84" s="6" t="s">
        <v>361</v>
      </c>
      <c r="E84" s="5" t="s">
        <v>268</v>
      </c>
      <c r="F84" s="6" t="s">
        <v>373</v>
      </c>
      <c r="G84" s="5" t="s">
        <v>369</v>
      </c>
      <c r="H84" s="6" t="s">
        <v>370</v>
      </c>
      <c r="I84" s="58"/>
      <c r="J84" s="58"/>
      <c r="K84" s="58"/>
      <c r="L84" s="59" t="str">
        <f t="shared" si="1"/>
        <v/>
      </c>
      <c r="M84" s="12"/>
    </row>
    <row r="85" spans="1:13" ht="30">
      <c r="A85" s="5" t="s">
        <v>48</v>
      </c>
      <c r="B85" s="6" t="s">
        <v>360</v>
      </c>
      <c r="C85" s="5" t="s">
        <v>35</v>
      </c>
      <c r="D85" s="6" t="s">
        <v>361</v>
      </c>
      <c r="E85" s="5" t="s">
        <v>272</v>
      </c>
      <c r="F85" s="6" t="s">
        <v>374</v>
      </c>
      <c r="G85" s="5" t="s">
        <v>363</v>
      </c>
      <c r="H85" s="6" t="s">
        <v>364</v>
      </c>
      <c r="I85" s="58"/>
      <c r="J85" s="58"/>
      <c r="K85" s="58"/>
      <c r="L85" s="59" t="str">
        <f t="shared" si="1"/>
        <v/>
      </c>
      <c r="M85" s="12"/>
    </row>
    <row r="86" spans="1:13" ht="30">
      <c r="A86" s="5" t="s">
        <v>48</v>
      </c>
      <c r="B86" s="6" t="s">
        <v>360</v>
      </c>
      <c r="C86" s="5" t="s">
        <v>35</v>
      </c>
      <c r="D86" s="6" t="s">
        <v>361</v>
      </c>
      <c r="E86" s="5" t="s">
        <v>289</v>
      </c>
      <c r="F86" s="6" t="s">
        <v>375</v>
      </c>
      <c r="G86" s="5" t="s">
        <v>366</v>
      </c>
      <c r="H86" s="6" t="s">
        <v>367</v>
      </c>
      <c r="I86" s="58"/>
      <c r="J86" s="58"/>
      <c r="K86" s="58"/>
      <c r="L86" s="59" t="str">
        <f t="shared" si="1"/>
        <v/>
      </c>
      <c r="M86" s="12"/>
    </row>
    <row r="87" spans="1:13" ht="30">
      <c r="A87" s="5" t="s">
        <v>48</v>
      </c>
      <c r="B87" s="6" t="s">
        <v>360</v>
      </c>
      <c r="C87" s="5" t="s">
        <v>35</v>
      </c>
      <c r="D87" s="6" t="s">
        <v>361</v>
      </c>
      <c r="E87" s="5" t="s">
        <v>291</v>
      </c>
      <c r="F87" s="6" t="s">
        <v>376</v>
      </c>
      <c r="G87" s="5" t="s">
        <v>363</v>
      </c>
      <c r="H87" s="6" t="s">
        <v>364</v>
      </c>
      <c r="I87" s="58"/>
      <c r="J87" s="58"/>
      <c r="K87" s="58"/>
      <c r="L87" s="59" t="str">
        <f t="shared" si="1"/>
        <v/>
      </c>
      <c r="M87" s="12"/>
    </row>
    <row r="88" spans="1:13" ht="30">
      <c r="A88" s="5" t="s">
        <v>48</v>
      </c>
      <c r="B88" s="6" t="s">
        <v>360</v>
      </c>
      <c r="C88" s="5" t="s">
        <v>35</v>
      </c>
      <c r="D88" s="6" t="s">
        <v>361</v>
      </c>
      <c r="E88" s="5" t="s">
        <v>295</v>
      </c>
      <c r="F88" s="6" t="s">
        <v>377</v>
      </c>
      <c r="G88" s="5" t="s">
        <v>363</v>
      </c>
      <c r="H88" s="6" t="s">
        <v>364</v>
      </c>
      <c r="I88" s="58"/>
      <c r="J88" s="58"/>
      <c r="K88" s="58"/>
      <c r="L88" s="59" t="str">
        <f t="shared" si="1"/>
        <v/>
      </c>
      <c r="M88" s="12"/>
    </row>
    <row r="89" spans="1:13" ht="30">
      <c r="A89" s="5" t="s">
        <v>48</v>
      </c>
      <c r="B89" s="6" t="s">
        <v>360</v>
      </c>
      <c r="C89" s="5" t="s">
        <v>35</v>
      </c>
      <c r="D89" s="6" t="s">
        <v>361</v>
      </c>
      <c r="E89" s="5" t="s">
        <v>299</v>
      </c>
      <c r="F89" s="6" t="s">
        <v>266</v>
      </c>
      <c r="G89" s="5" t="s">
        <v>267</v>
      </c>
      <c r="H89" s="6" t="s">
        <v>266</v>
      </c>
      <c r="I89" s="58"/>
      <c r="J89" s="58"/>
      <c r="K89" s="58"/>
      <c r="L89" s="59" t="str">
        <f t="shared" si="1"/>
        <v/>
      </c>
      <c r="M89" s="12"/>
    </row>
    <row r="90" spans="1:13" ht="30">
      <c r="A90" s="5" t="s">
        <v>48</v>
      </c>
      <c r="B90" s="6" t="s">
        <v>360</v>
      </c>
      <c r="C90" s="5" t="s">
        <v>35</v>
      </c>
      <c r="D90" s="6" t="s">
        <v>361</v>
      </c>
      <c r="E90" s="5" t="s">
        <v>303</v>
      </c>
      <c r="F90" s="6" t="s">
        <v>378</v>
      </c>
      <c r="G90" s="5" t="s">
        <v>363</v>
      </c>
      <c r="H90" s="6" t="s">
        <v>364</v>
      </c>
      <c r="I90" s="58"/>
      <c r="J90" s="58"/>
      <c r="K90" s="58"/>
      <c r="L90" s="59" t="str">
        <f t="shared" si="1"/>
        <v/>
      </c>
      <c r="M90" s="12"/>
    </row>
    <row r="91" spans="1:13" ht="30">
      <c r="A91" s="5" t="s">
        <v>48</v>
      </c>
      <c r="B91" s="6" t="s">
        <v>360</v>
      </c>
      <c r="C91" s="5" t="s">
        <v>35</v>
      </c>
      <c r="D91" s="6" t="s">
        <v>361</v>
      </c>
      <c r="E91" s="5" t="s">
        <v>306</v>
      </c>
      <c r="F91" s="6" t="s">
        <v>273</v>
      </c>
      <c r="G91" s="5" t="s">
        <v>363</v>
      </c>
      <c r="H91" s="6" t="s">
        <v>364</v>
      </c>
      <c r="I91" s="58"/>
      <c r="J91" s="58"/>
      <c r="K91" s="58"/>
      <c r="L91" s="59" t="str">
        <f t="shared" si="1"/>
        <v/>
      </c>
      <c r="M91" s="12"/>
    </row>
    <row r="92" spans="1:13" ht="30">
      <c r="A92" s="5" t="s">
        <v>48</v>
      </c>
      <c r="B92" s="6" t="s">
        <v>360</v>
      </c>
      <c r="C92" s="5" t="s">
        <v>39</v>
      </c>
      <c r="D92" s="6" t="s">
        <v>379</v>
      </c>
      <c r="E92" s="5" t="s">
        <v>255</v>
      </c>
      <c r="F92" s="6" t="s">
        <v>380</v>
      </c>
      <c r="G92" s="5" t="s">
        <v>381</v>
      </c>
      <c r="H92" s="6" t="s">
        <v>380</v>
      </c>
      <c r="I92" s="58"/>
      <c r="J92" s="58"/>
      <c r="K92" s="58"/>
      <c r="L92" s="59" t="str">
        <f t="shared" si="1"/>
        <v/>
      </c>
      <c r="M92" s="12"/>
    </row>
    <row r="93" spans="1:13" ht="30">
      <c r="A93" s="5" t="s">
        <v>48</v>
      </c>
      <c r="B93" s="6" t="s">
        <v>360</v>
      </c>
      <c r="C93" s="5" t="s">
        <v>39</v>
      </c>
      <c r="D93" s="6" t="s">
        <v>379</v>
      </c>
      <c r="E93" s="5" t="s">
        <v>259</v>
      </c>
      <c r="F93" s="6" t="s">
        <v>382</v>
      </c>
      <c r="G93" s="5" t="s">
        <v>383</v>
      </c>
      <c r="H93" s="6" t="s">
        <v>382</v>
      </c>
      <c r="I93" s="58"/>
      <c r="J93" s="58"/>
      <c r="K93" s="58"/>
      <c r="L93" s="59" t="str">
        <f t="shared" si="1"/>
        <v/>
      </c>
      <c r="M93" s="12"/>
    </row>
    <row r="94" spans="1:13" ht="30">
      <c r="A94" s="5" t="s">
        <v>48</v>
      </c>
      <c r="B94" s="6" t="s">
        <v>360</v>
      </c>
      <c r="C94" s="5" t="s">
        <v>39</v>
      </c>
      <c r="D94" s="6" t="s">
        <v>379</v>
      </c>
      <c r="E94" s="5" t="s">
        <v>261</v>
      </c>
      <c r="F94" s="6" t="s">
        <v>384</v>
      </c>
      <c r="G94" s="5" t="s">
        <v>385</v>
      </c>
      <c r="H94" s="6" t="s">
        <v>386</v>
      </c>
      <c r="I94" s="147">
        <v>2000</v>
      </c>
      <c r="J94" s="148">
        <v>1333.33</v>
      </c>
      <c r="K94" s="149">
        <v>666.67</v>
      </c>
      <c r="L94" s="59" t="str">
        <f t="shared" si="1"/>
        <v/>
      </c>
      <c r="M94" s="12"/>
    </row>
    <row r="95" spans="1:13" ht="30">
      <c r="A95" s="5" t="s">
        <v>48</v>
      </c>
      <c r="B95" s="6" t="s">
        <v>360</v>
      </c>
      <c r="C95" s="5" t="s">
        <v>39</v>
      </c>
      <c r="D95" s="6" t="s">
        <v>379</v>
      </c>
      <c r="E95" s="5" t="s">
        <v>263</v>
      </c>
      <c r="F95" s="6" t="s">
        <v>387</v>
      </c>
      <c r="G95" s="5" t="s">
        <v>388</v>
      </c>
      <c r="H95" s="6" t="s">
        <v>387</v>
      </c>
      <c r="I95" s="150">
        <v>18540</v>
      </c>
      <c r="J95" s="151">
        <v>12360</v>
      </c>
      <c r="K95" s="152">
        <v>6180</v>
      </c>
      <c r="L95" s="59" t="str">
        <f t="shared" si="1"/>
        <v/>
      </c>
      <c r="M95" s="12"/>
    </row>
    <row r="96" spans="1:13" ht="30">
      <c r="A96" s="5" t="s">
        <v>48</v>
      </c>
      <c r="B96" s="6" t="s">
        <v>360</v>
      </c>
      <c r="C96" s="5" t="s">
        <v>39</v>
      </c>
      <c r="D96" s="6" t="s">
        <v>379</v>
      </c>
      <c r="E96" s="5" t="s">
        <v>265</v>
      </c>
      <c r="F96" s="6" t="s">
        <v>389</v>
      </c>
      <c r="G96" s="5" t="s">
        <v>390</v>
      </c>
      <c r="H96" s="6" t="s">
        <v>391</v>
      </c>
      <c r="I96" s="153">
        <v>7208.98</v>
      </c>
      <c r="J96" s="154">
        <v>4805.99</v>
      </c>
      <c r="K96" s="155">
        <v>2402.9899999999998</v>
      </c>
      <c r="L96" s="59" t="str">
        <f t="shared" si="1"/>
        <v/>
      </c>
      <c r="M96" s="12"/>
    </row>
    <row r="97" spans="1:13" ht="30">
      <c r="A97" s="5" t="s">
        <v>48</v>
      </c>
      <c r="B97" s="6" t="s">
        <v>360</v>
      </c>
      <c r="C97" s="5" t="s">
        <v>39</v>
      </c>
      <c r="D97" s="6" t="s">
        <v>379</v>
      </c>
      <c r="E97" s="5" t="s">
        <v>268</v>
      </c>
      <c r="F97" s="6" t="s">
        <v>392</v>
      </c>
      <c r="G97" s="5" t="s">
        <v>393</v>
      </c>
      <c r="H97" s="6" t="s">
        <v>392</v>
      </c>
      <c r="I97" s="58"/>
      <c r="J97" s="58"/>
      <c r="K97" s="58"/>
      <c r="L97" s="59" t="str">
        <f t="shared" si="1"/>
        <v/>
      </c>
      <c r="M97" s="12"/>
    </row>
    <row r="98" spans="1:13" ht="30">
      <c r="A98" s="5" t="s">
        <v>48</v>
      </c>
      <c r="B98" s="6" t="s">
        <v>360</v>
      </c>
      <c r="C98" s="5" t="s">
        <v>39</v>
      </c>
      <c r="D98" s="6" t="s">
        <v>379</v>
      </c>
      <c r="E98" s="5" t="s">
        <v>272</v>
      </c>
      <c r="F98" s="6" t="s">
        <v>394</v>
      </c>
      <c r="G98" s="5" t="s">
        <v>395</v>
      </c>
      <c r="H98" s="6" t="s">
        <v>394</v>
      </c>
      <c r="I98" s="58"/>
      <c r="J98" s="58"/>
      <c r="K98" s="58"/>
      <c r="L98" s="59" t="str">
        <f t="shared" si="1"/>
        <v/>
      </c>
      <c r="M98" s="12"/>
    </row>
    <row r="99" spans="1:13" ht="30">
      <c r="A99" s="5" t="s">
        <v>48</v>
      </c>
      <c r="B99" s="6" t="s">
        <v>360</v>
      </c>
      <c r="C99" s="5" t="s">
        <v>39</v>
      </c>
      <c r="D99" s="6" t="s">
        <v>379</v>
      </c>
      <c r="E99" s="5" t="s">
        <v>289</v>
      </c>
      <c r="F99" s="6" t="s">
        <v>396</v>
      </c>
      <c r="G99" s="5" t="s">
        <v>383</v>
      </c>
      <c r="H99" s="6" t="s">
        <v>382</v>
      </c>
      <c r="I99" s="58"/>
      <c r="J99" s="58"/>
      <c r="K99" s="58"/>
      <c r="L99" s="59" t="str">
        <f t="shared" si="1"/>
        <v/>
      </c>
      <c r="M99" s="12"/>
    </row>
    <row r="100" spans="1:13" ht="30">
      <c r="A100" s="5" t="s">
        <v>48</v>
      </c>
      <c r="B100" s="6" t="s">
        <v>360</v>
      </c>
      <c r="C100" s="5" t="s">
        <v>39</v>
      </c>
      <c r="D100" s="6" t="s">
        <v>379</v>
      </c>
      <c r="E100" s="5" t="s">
        <v>291</v>
      </c>
      <c r="F100" s="6" t="s">
        <v>397</v>
      </c>
      <c r="G100" s="5" t="s">
        <v>398</v>
      </c>
      <c r="H100" s="6" t="s">
        <v>397</v>
      </c>
      <c r="I100" s="156">
        <v>39291.39</v>
      </c>
      <c r="J100" s="157">
        <v>26194.26</v>
      </c>
      <c r="K100" s="158">
        <v>13097.13</v>
      </c>
      <c r="L100" s="59" t="str">
        <f t="shared" si="1"/>
        <v/>
      </c>
      <c r="M100" s="12"/>
    </row>
    <row r="101" spans="1:13" ht="30">
      <c r="A101" s="5" t="s">
        <v>48</v>
      </c>
      <c r="B101" s="6" t="s">
        <v>360</v>
      </c>
      <c r="C101" s="5" t="s">
        <v>39</v>
      </c>
      <c r="D101" s="6" t="s">
        <v>379</v>
      </c>
      <c r="E101" s="5" t="s">
        <v>295</v>
      </c>
      <c r="F101" s="6" t="s">
        <v>399</v>
      </c>
      <c r="G101" s="5" t="s">
        <v>398</v>
      </c>
      <c r="H101" s="6" t="s">
        <v>397</v>
      </c>
      <c r="I101" s="159">
        <v>3500</v>
      </c>
      <c r="J101" s="160">
        <v>2333.33</v>
      </c>
      <c r="K101" s="161">
        <v>1166.67</v>
      </c>
      <c r="L101" s="59" t="str">
        <f t="shared" si="1"/>
        <v/>
      </c>
      <c r="M101" s="12"/>
    </row>
    <row r="102" spans="1:13" ht="30">
      <c r="A102" s="5" t="s">
        <v>48</v>
      </c>
      <c r="B102" s="6" t="s">
        <v>360</v>
      </c>
      <c r="C102" s="5" t="s">
        <v>39</v>
      </c>
      <c r="D102" s="6" t="s">
        <v>379</v>
      </c>
      <c r="E102" s="5" t="s">
        <v>299</v>
      </c>
      <c r="F102" s="6" t="s">
        <v>400</v>
      </c>
      <c r="G102" s="5" t="s">
        <v>398</v>
      </c>
      <c r="H102" s="6" t="s">
        <v>397</v>
      </c>
      <c r="I102" s="162">
        <v>2000</v>
      </c>
      <c r="J102" s="163">
        <v>1333.33</v>
      </c>
      <c r="K102" s="164">
        <v>666.67</v>
      </c>
      <c r="L102" s="59" t="str">
        <f t="shared" si="1"/>
        <v/>
      </c>
      <c r="M102" s="12"/>
    </row>
    <row r="103" spans="1:13" ht="30">
      <c r="A103" s="5" t="s">
        <v>48</v>
      </c>
      <c r="B103" s="6" t="s">
        <v>360</v>
      </c>
      <c r="C103" s="5" t="s">
        <v>39</v>
      </c>
      <c r="D103" s="6" t="s">
        <v>379</v>
      </c>
      <c r="E103" s="5" t="s">
        <v>303</v>
      </c>
      <c r="F103" s="6" t="s">
        <v>376</v>
      </c>
      <c r="G103" s="5" t="s">
        <v>398</v>
      </c>
      <c r="H103" s="6" t="s">
        <v>397</v>
      </c>
      <c r="I103" s="58"/>
      <c r="J103" s="58"/>
      <c r="K103" s="58"/>
      <c r="L103" s="59" t="str">
        <f t="shared" si="1"/>
        <v/>
      </c>
      <c r="M103" s="12"/>
    </row>
    <row r="104" spans="1:13" ht="30">
      <c r="A104" s="5" t="s">
        <v>48</v>
      </c>
      <c r="B104" s="6" t="s">
        <v>360</v>
      </c>
      <c r="C104" s="5" t="s">
        <v>39</v>
      </c>
      <c r="D104" s="6" t="s">
        <v>379</v>
      </c>
      <c r="E104" s="5" t="s">
        <v>306</v>
      </c>
      <c r="F104" s="6" t="s">
        <v>377</v>
      </c>
      <c r="G104" s="5" t="s">
        <v>398</v>
      </c>
      <c r="H104" s="6" t="s">
        <v>397</v>
      </c>
      <c r="I104" s="58"/>
      <c r="J104" s="58"/>
      <c r="K104" s="58"/>
      <c r="L104" s="59" t="str">
        <f t="shared" si="1"/>
        <v/>
      </c>
      <c r="M104" s="12"/>
    </row>
    <row r="105" spans="1:13" ht="30">
      <c r="A105" s="5" t="s">
        <v>48</v>
      </c>
      <c r="B105" s="6" t="s">
        <v>360</v>
      </c>
      <c r="C105" s="5" t="s">
        <v>39</v>
      </c>
      <c r="D105" s="6" t="s">
        <v>379</v>
      </c>
      <c r="E105" s="5" t="s">
        <v>310</v>
      </c>
      <c r="F105" s="6" t="s">
        <v>266</v>
      </c>
      <c r="G105" s="5" t="s">
        <v>267</v>
      </c>
      <c r="H105" s="6" t="s">
        <v>266</v>
      </c>
      <c r="I105" s="58"/>
      <c r="J105" s="58"/>
      <c r="K105" s="58"/>
      <c r="L105" s="59" t="str">
        <f t="shared" si="1"/>
        <v/>
      </c>
      <c r="M105" s="12"/>
    </row>
    <row r="106" spans="1:13" ht="30">
      <c r="A106" s="5" t="s">
        <v>48</v>
      </c>
      <c r="B106" s="6" t="s">
        <v>360</v>
      </c>
      <c r="C106" s="5" t="s">
        <v>39</v>
      </c>
      <c r="D106" s="6" t="s">
        <v>379</v>
      </c>
      <c r="E106" s="5" t="s">
        <v>312</v>
      </c>
      <c r="F106" s="6" t="s">
        <v>378</v>
      </c>
      <c r="G106" s="5" t="s">
        <v>398</v>
      </c>
      <c r="H106" s="6" t="s">
        <v>397</v>
      </c>
      <c r="I106" s="58"/>
      <c r="J106" s="58"/>
      <c r="K106" s="58"/>
      <c r="L106" s="59" t="str">
        <f t="shared" si="1"/>
        <v/>
      </c>
      <c r="M106" s="12"/>
    </row>
    <row r="107" spans="1:13" ht="30">
      <c r="A107" s="5" t="s">
        <v>48</v>
      </c>
      <c r="B107" s="6" t="s">
        <v>360</v>
      </c>
      <c r="C107" s="5" t="s">
        <v>39</v>
      </c>
      <c r="D107" s="6" t="s">
        <v>379</v>
      </c>
      <c r="E107" s="5" t="s">
        <v>314</v>
      </c>
      <c r="F107" s="6" t="s">
        <v>273</v>
      </c>
      <c r="G107" s="5" t="s">
        <v>398</v>
      </c>
      <c r="H107" s="6" t="s">
        <v>397</v>
      </c>
      <c r="I107" s="58"/>
      <c r="J107" s="58"/>
      <c r="K107" s="58"/>
      <c r="L107" s="59" t="str">
        <f t="shared" si="1"/>
        <v/>
      </c>
      <c r="M107" s="12"/>
    </row>
    <row r="108" spans="1:13" ht="30">
      <c r="A108" s="5" t="s">
        <v>48</v>
      </c>
      <c r="B108" s="6" t="s">
        <v>360</v>
      </c>
      <c r="C108" s="5" t="s">
        <v>48</v>
      </c>
      <c r="D108" s="6" t="s">
        <v>401</v>
      </c>
      <c r="E108" s="5" t="s">
        <v>255</v>
      </c>
      <c r="F108" s="6" t="s">
        <v>402</v>
      </c>
      <c r="G108" s="5" t="s">
        <v>403</v>
      </c>
      <c r="H108" s="6" t="s">
        <v>404</v>
      </c>
      <c r="I108" s="58"/>
      <c r="J108" s="58"/>
      <c r="K108" s="58"/>
      <c r="L108" s="59" t="str">
        <f t="shared" si="1"/>
        <v/>
      </c>
      <c r="M108" s="12"/>
    </row>
    <row r="109" spans="1:13" ht="30">
      <c r="A109" s="5" t="s">
        <v>48</v>
      </c>
      <c r="B109" s="6" t="s">
        <v>360</v>
      </c>
      <c r="C109" s="5" t="s">
        <v>48</v>
      </c>
      <c r="D109" s="6" t="s">
        <v>401</v>
      </c>
      <c r="E109" s="5" t="s">
        <v>259</v>
      </c>
      <c r="F109" s="6" t="s">
        <v>405</v>
      </c>
      <c r="G109" s="5" t="s">
        <v>403</v>
      </c>
      <c r="H109" s="6" t="s">
        <v>404</v>
      </c>
      <c r="I109" s="58"/>
      <c r="J109" s="58"/>
      <c r="K109" s="58"/>
      <c r="L109" s="59" t="str">
        <f t="shared" si="1"/>
        <v/>
      </c>
      <c r="M109" s="12"/>
    </row>
    <row r="110" spans="1:13" ht="30">
      <c r="A110" s="5" t="s">
        <v>48</v>
      </c>
      <c r="B110" s="6" t="s">
        <v>360</v>
      </c>
      <c r="C110" s="5" t="s">
        <v>60</v>
      </c>
      <c r="D110" s="6" t="s">
        <v>406</v>
      </c>
      <c r="E110" s="5" t="s">
        <v>255</v>
      </c>
      <c r="F110" s="6" t="s">
        <v>407</v>
      </c>
      <c r="G110" s="5" t="s">
        <v>408</v>
      </c>
      <c r="H110" s="6" t="s">
        <v>409</v>
      </c>
      <c r="I110" s="165">
        <v>1095.58</v>
      </c>
      <c r="J110" s="166">
        <v>730.39</v>
      </c>
      <c r="K110" s="167">
        <v>365.19</v>
      </c>
      <c r="L110" s="59" t="str">
        <f t="shared" si="1"/>
        <v/>
      </c>
      <c r="M110" s="12"/>
    </row>
    <row r="111" spans="1:13" ht="30">
      <c r="A111" s="5" t="s">
        <v>48</v>
      </c>
      <c r="B111" s="6" t="s">
        <v>360</v>
      </c>
      <c r="C111" s="5" t="s">
        <v>60</v>
      </c>
      <c r="D111" s="6" t="s">
        <v>406</v>
      </c>
      <c r="E111" s="5" t="s">
        <v>259</v>
      </c>
      <c r="F111" s="6" t="s">
        <v>410</v>
      </c>
      <c r="G111" s="5" t="s">
        <v>411</v>
      </c>
      <c r="H111" s="6" t="s">
        <v>412</v>
      </c>
      <c r="I111" s="58"/>
      <c r="J111" s="58"/>
      <c r="K111" s="58"/>
      <c r="L111" s="59" t="str">
        <f t="shared" si="1"/>
        <v/>
      </c>
      <c r="M111" s="12"/>
    </row>
    <row r="112" spans="1:13" ht="30">
      <c r="A112" s="5" t="s">
        <v>48</v>
      </c>
      <c r="B112" s="6" t="s">
        <v>360</v>
      </c>
      <c r="C112" s="5" t="s">
        <v>60</v>
      </c>
      <c r="D112" s="6" t="s">
        <v>406</v>
      </c>
      <c r="E112" s="5" t="s">
        <v>261</v>
      </c>
      <c r="F112" s="6" t="s">
        <v>413</v>
      </c>
      <c r="G112" s="5" t="s">
        <v>414</v>
      </c>
      <c r="H112" s="6" t="s">
        <v>415</v>
      </c>
      <c r="I112" s="58"/>
      <c r="J112" s="58"/>
      <c r="K112" s="58"/>
      <c r="L112" s="59" t="str">
        <f t="shared" si="1"/>
        <v/>
      </c>
      <c r="M112" s="12"/>
    </row>
    <row r="113" spans="1:13" ht="30">
      <c r="A113" s="5" t="s">
        <v>48</v>
      </c>
      <c r="B113" s="6" t="s">
        <v>360</v>
      </c>
      <c r="C113" s="5" t="s">
        <v>60</v>
      </c>
      <c r="D113" s="6" t="s">
        <v>406</v>
      </c>
      <c r="E113" s="5" t="s">
        <v>263</v>
      </c>
      <c r="F113" s="6" t="s">
        <v>416</v>
      </c>
      <c r="G113" s="5" t="s">
        <v>417</v>
      </c>
      <c r="H113" s="6" t="s">
        <v>418</v>
      </c>
      <c r="I113" s="58"/>
      <c r="J113" s="58"/>
      <c r="K113" s="58"/>
      <c r="L113" s="59" t="str">
        <f t="shared" si="1"/>
        <v/>
      </c>
      <c r="M113" s="12"/>
    </row>
    <row r="114" spans="1:13" ht="30">
      <c r="A114" s="5" t="s">
        <v>48</v>
      </c>
      <c r="B114" s="6" t="s">
        <v>360</v>
      </c>
      <c r="C114" s="5" t="s">
        <v>62</v>
      </c>
      <c r="D114" s="6" t="s">
        <v>419</v>
      </c>
      <c r="E114" s="5" t="s">
        <v>255</v>
      </c>
      <c r="F114" s="6" t="s">
        <v>420</v>
      </c>
      <c r="G114" s="5" t="s">
        <v>421</v>
      </c>
      <c r="H114" s="6" t="s">
        <v>422</v>
      </c>
      <c r="I114" s="168">
        <v>86826.96</v>
      </c>
      <c r="J114" s="169">
        <v>57884.639999999999</v>
      </c>
      <c r="K114" s="170">
        <v>28942.32</v>
      </c>
      <c r="L114" s="59" t="str">
        <f t="shared" si="1"/>
        <v/>
      </c>
      <c r="M114" s="12"/>
    </row>
    <row r="115" spans="1:13" ht="30">
      <c r="A115" s="5" t="s">
        <v>48</v>
      </c>
      <c r="B115" s="6" t="s">
        <v>360</v>
      </c>
      <c r="C115" s="5" t="s">
        <v>62</v>
      </c>
      <c r="D115" s="6" t="s">
        <v>419</v>
      </c>
      <c r="E115" s="5" t="s">
        <v>259</v>
      </c>
      <c r="F115" s="6" t="s">
        <v>423</v>
      </c>
      <c r="G115" s="5" t="s">
        <v>421</v>
      </c>
      <c r="H115" s="6" t="s">
        <v>422</v>
      </c>
      <c r="I115" s="171">
        <v>8533.93</v>
      </c>
      <c r="J115" s="172">
        <v>5689.29</v>
      </c>
      <c r="K115" s="173">
        <v>2844.64</v>
      </c>
      <c r="L115" s="59" t="str">
        <f t="shared" si="1"/>
        <v/>
      </c>
      <c r="M115" s="12"/>
    </row>
    <row r="116" spans="1:13" ht="30">
      <c r="A116" s="5" t="s">
        <v>48</v>
      </c>
      <c r="B116" s="6" t="s">
        <v>360</v>
      </c>
      <c r="C116" s="5" t="s">
        <v>62</v>
      </c>
      <c r="D116" s="6" t="s">
        <v>419</v>
      </c>
      <c r="E116" s="5" t="s">
        <v>261</v>
      </c>
      <c r="F116" s="6" t="s">
        <v>424</v>
      </c>
      <c r="G116" s="5" t="s">
        <v>425</v>
      </c>
      <c r="H116" s="6" t="s">
        <v>426</v>
      </c>
      <c r="I116" s="58"/>
      <c r="J116" s="58"/>
      <c r="K116" s="58"/>
      <c r="L116" s="59" t="str">
        <f t="shared" si="1"/>
        <v/>
      </c>
      <c r="M116" s="12"/>
    </row>
    <row r="117" spans="1:13" ht="30">
      <c r="A117" s="5" t="s">
        <v>48</v>
      </c>
      <c r="B117" s="6" t="s">
        <v>360</v>
      </c>
      <c r="C117" s="5" t="s">
        <v>62</v>
      </c>
      <c r="D117" s="6" t="s">
        <v>419</v>
      </c>
      <c r="E117" s="5" t="s">
        <v>263</v>
      </c>
      <c r="F117" s="6" t="s">
        <v>376</v>
      </c>
      <c r="G117" s="5" t="s">
        <v>421</v>
      </c>
      <c r="H117" s="6" t="s">
        <v>422</v>
      </c>
      <c r="I117" s="58"/>
      <c r="J117" s="58"/>
      <c r="K117" s="58"/>
      <c r="L117" s="59" t="str">
        <f t="shared" si="1"/>
        <v/>
      </c>
      <c r="M117" s="12"/>
    </row>
    <row r="118" spans="1:13" ht="30">
      <c r="A118" s="5" t="s">
        <v>48</v>
      </c>
      <c r="B118" s="6" t="s">
        <v>360</v>
      </c>
      <c r="C118" s="5" t="s">
        <v>62</v>
      </c>
      <c r="D118" s="6" t="s">
        <v>419</v>
      </c>
      <c r="E118" s="5" t="s">
        <v>265</v>
      </c>
      <c r="F118" s="6" t="s">
        <v>377</v>
      </c>
      <c r="G118" s="5" t="s">
        <v>421</v>
      </c>
      <c r="H118" s="6" t="s">
        <v>422</v>
      </c>
      <c r="I118" s="58"/>
      <c r="J118" s="58"/>
      <c r="K118" s="58"/>
      <c r="L118" s="59" t="str">
        <f t="shared" si="1"/>
        <v/>
      </c>
      <c r="M118" s="12"/>
    </row>
    <row r="119" spans="1:13" ht="30">
      <c r="A119" s="5" t="s">
        <v>48</v>
      </c>
      <c r="B119" s="6" t="s">
        <v>360</v>
      </c>
      <c r="C119" s="5" t="s">
        <v>62</v>
      </c>
      <c r="D119" s="6" t="s">
        <v>419</v>
      </c>
      <c r="E119" s="5" t="s">
        <v>268</v>
      </c>
      <c r="F119" s="6" t="s">
        <v>266</v>
      </c>
      <c r="G119" s="5" t="s">
        <v>267</v>
      </c>
      <c r="H119" s="6" t="s">
        <v>266</v>
      </c>
      <c r="I119" s="58"/>
      <c r="J119" s="58"/>
      <c r="K119" s="58"/>
      <c r="L119" s="59" t="str">
        <f t="shared" si="1"/>
        <v/>
      </c>
      <c r="M119" s="12"/>
    </row>
    <row r="120" spans="1:13" ht="30">
      <c r="A120" s="5" t="s">
        <v>48</v>
      </c>
      <c r="B120" s="6" t="s">
        <v>360</v>
      </c>
      <c r="C120" s="5" t="s">
        <v>62</v>
      </c>
      <c r="D120" s="6" t="s">
        <v>419</v>
      </c>
      <c r="E120" s="5" t="s">
        <v>272</v>
      </c>
      <c r="F120" s="6" t="s">
        <v>378</v>
      </c>
      <c r="G120" s="5" t="s">
        <v>421</v>
      </c>
      <c r="H120" s="6" t="s">
        <v>422</v>
      </c>
      <c r="I120" s="58"/>
      <c r="J120" s="58"/>
      <c r="K120" s="58"/>
      <c r="L120" s="59" t="str">
        <f t="shared" si="1"/>
        <v/>
      </c>
      <c r="M120" s="12"/>
    </row>
    <row r="121" spans="1:13" ht="30">
      <c r="A121" s="5" t="s">
        <v>48</v>
      </c>
      <c r="B121" s="6" t="s">
        <v>360</v>
      </c>
      <c r="C121" s="5" t="s">
        <v>62</v>
      </c>
      <c r="D121" s="6" t="s">
        <v>419</v>
      </c>
      <c r="E121" s="5" t="s">
        <v>289</v>
      </c>
      <c r="F121" s="6" t="s">
        <v>273</v>
      </c>
      <c r="G121" s="5" t="s">
        <v>421</v>
      </c>
      <c r="H121" s="6" t="s">
        <v>422</v>
      </c>
      <c r="I121" s="58"/>
      <c r="J121" s="58"/>
      <c r="K121" s="58"/>
      <c r="L121" s="59" t="str">
        <f t="shared" si="1"/>
        <v/>
      </c>
      <c r="M121" s="12"/>
    </row>
    <row r="122" spans="1:13" ht="30">
      <c r="A122" s="5" t="s">
        <v>48</v>
      </c>
      <c r="B122" s="6" t="s">
        <v>360</v>
      </c>
      <c r="C122" s="5" t="s">
        <v>64</v>
      </c>
      <c r="D122" s="6" t="s">
        <v>427</v>
      </c>
      <c r="E122" s="5" t="s">
        <v>255</v>
      </c>
      <c r="F122" s="6" t="s">
        <v>428</v>
      </c>
      <c r="G122" s="5" t="s">
        <v>429</v>
      </c>
      <c r="H122" s="6" t="s">
        <v>428</v>
      </c>
      <c r="I122" s="174">
        <v>7174.03</v>
      </c>
      <c r="J122" s="175">
        <v>4782.6899999999996</v>
      </c>
      <c r="K122" s="176">
        <v>2391.34</v>
      </c>
      <c r="L122" s="59" t="str">
        <f t="shared" si="1"/>
        <v/>
      </c>
      <c r="M122" s="12"/>
    </row>
    <row r="123" spans="1:13" ht="30">
      <c r="A123" s="5" t="s">
        <v>48</v>
      </c>
      <c r="B123" s="6" t="s">
        <v>360</v>
      </c>
      <c r="C123" s="5" t="s">
        <v>64</v>
      </c>
      <c r="D123" s="6" t="s">
        <v>427</v>
      </c>
      <c r="E123" s="5" t="s">
        <v>259</v>
      </c>
      <c r="F123" s="6" t="s">
        <v>430</v>
      </c>
      <c r="G123" s="5" t="s">
        <v>431</v>
      </c>
      <c r="H123" s="6" t="s">
        <v>432</v>
      </c>
      <c r="I123" s="58"/>
      <c r="J123" s="58"/>
      <c r="K123" s="58"/>
      <c r="L123" s="59" t="str">
        <f t="shared" si="1"/>
        <v/>
      </c>
      <c r="M123" s="12"/>
    </row>
    <row r="124" spans="1:13" ht="30">
      <c r="A124" s="5" t="s">
        <v>48</v>
      </c>
      <c r="B124" s="6" t="s">
        <v>360</v>
      </c>
      <c r="C124" s="5" t="s">
        <v>64</v>
      </c>
      <c r="D124" s="6" t="s">
        <v>427</v>
      </c>
      <c r="E124" s="5" t="s">
        <v>261</v>
      </c>
      <c r="F124" s="6" t="s">
        <v>433</v>
      </c>
      <c r="G124" s="5" t="s">
        <v>434</v>
      </c>
      <c r="H124" s="6" t="s">
        <v>433</v>
      </c>
      <c r="I124" s="177">
        <v>4149.5</v>
      </c>
      <c r="J124" s="178">
        <v>2766.33</v>
      </c>
      <c r="K124" s="179">
        <v>1383.17</v>
      </c>
      <c r="L124" s="59" t="str">
        <f t="shared" si="1"/>
        <v/>
      </c>
      <c r="M124" s="12"/>
    </row>
    <row r="125" spans="1:13" ht="30">
      <c r="A125" s="5" t="s">
        <v>48</v>
      </c>
      <c r="B125" s="6" t="s">
        <v>360</v>
      </c>
      <c r="C125" s="5" t="s">
        <v>64</v>
      </c>
      <c r="D125" s="6" t="s">
        <v>427</v>
      </c>
      <c r="E125" s="5" t="s">
        <v>263</v>
      </c>
      <c r="F125" s="6" t="s">
        <v>435</v>
      </c>
      <c r="G125" s="5" t="s">
        <v>436</v>
      </c>
      <c r="H125" s="6" t="s">
        <v>437</v>
      </c>
      <c r="I125" s="58"/>
      <c r="J125" s="58"/>
      <c r="K125" s="58"/>
      <c r="L125" s="59" t="str">
        <f t="shared" si="1"/>
        <v/>
      </c>
      <c r="M125" s="12"/>
    </row>
    <row r="126" spans="1:13" ht="30">
      <c r="A126" s="5" t="s">
        <v>48</v>
      </c>
      <c r="B126" s="6" t="s">
        <v>360</v>
      </c>
      <c r="C126" s="5" t="s">
        <v>64</v>
      </c>
      <c r="D126" s="6" t="s">
        <v>427</v>
      </c>
      <c r="E126" s="5" t="s">
        <v>265</v>
      </c>
      <c r="F126" s="6" t="s">
        <v>438</v>
      </c>
      <c r="G126" s="5" t="s">
        <v>439</v>
      </c>
      <c r="H126" s="6" t="s">
        <v>440</v>
      </c>
      <c r="I126" s="58"/>
      <c r="J126" s="58"/>
      <c r="K126" s="58"/>
      <c r="L126" s="59" t="str">
        <f t="shared" si="1"/>
        <v/>
      </c>
      <c r="M126" s="12"/>
    </row>
    <row r="127" spans="1:13" ht="30">
      <c r="A127" s="5" t="s">
        <v>48</v>
      </c>
      <c r="B127" s="6" t="s">
        <v>360</v>
      </c>
      <c r="C127" s="5" t="s">
        <v>64</v>
      </c>
      <c r="D127" s="6" t="s">
        <v>427</v>
      </c>
      <c r="E127" s="5" t="s">
        <v>268</v>
      </c>
      <c r="F127" s="6" t="s">
        <v>441</v>
      </c>
      <c r="G127" s="5" t="s">
        <v>442</v>
      </c>
      <c r="H127" s="6" t="s">
        <v>443</v>
      </c>
      <c r="I127" s="180">
        <v>2000</v>
      </c>
      <c r="J127" s="181">
        <v>1333.33</v>
      </c>
      <c r="K127" s="182">
        <v>666.67</v>
      </c>
      <c r="L127" s="59" t="str">
        <f t="shared" si="1"/>
        <v/>
      </c>
      <c r="M127" s="12"/>
    </row>
    <row r="128" spans="1:13" ht="30">
      <c r="A128" s="5" t="s">
        <v>48</v>
      </c>
      <c r="B128" s="6" t="s">
        <v>360</v>
      </c>
      <c r="C128" s="5" t="s">
        <v>64</v>
      </c>
      <c r="D128" s="6" t="s">
        <v>427</v>
      </c>
      <c r="E128" s="5" t="s">
        <v>272</v>
      </c>
      <c r="F128" s="6" t="s">
        <v>444</v>
      </c>
      <c r="G128" s="5" t="s">
        <v>442</v>
      </c>
      <c r="H128" s="6" t="s">
        <v>443</v>
      </c>
      <c r="I128" s="58"/>
      <c r="J128" s="58"/>
      <c r="K128" s="58"/>
      <c r="L128" s="59" t="str">
        <f t="shared" si="1"/>
        <v/>
      </c>
      <c r="M128" s="12"/>
    </row>
    <row r="129" spans="1:13" ht="30">
      <c r="A129" s="5" t="s">
        <v>48</v>
      </c>
      <c r="B129" s="6" t="s">
        <v>360</v>
      </c>
      <c r="C129" s="5" t="s">
        <v>64</v>
      </c>
      <c r="D129" s="6" t="s">
        <v>427</v>
      </c>
      <c r="E129" s="5" t="s">
        <v>289</v>
      </c>
      <c r="F129" s="6" t="s">
        <v>445</v>
      </c>
      <c r="G129" s="5" t="s">
        <v>436</v>
      </c>
      <c r="H129" s="6" t="s">
        <v>437</v>
      </c>
      <c r="I129" s="183">
        <v>4500</v>
      </c>
      <c r="J129" s="184">
        <v>3000</v>
      </c>
      <c r="K129" s="185">
        <v>1500</v>
      </c>
      <c r="L129" s="59" t="str">
        <f t="shared" si="1"/>
        <v/>
      </c>
      <c r="M129" s="12"/>
    </row>
    <row r="130" spans="1:13" ht="30">
      <c r="A130" s="5" t="s">
        <v>48</v>
      </c>
      <c r="B130" s="6" t="s">
        <v>360</v>
      </c>
      <c r="C130" s="5" t="s">
        <v>64</v>
      </c>
      <c r="D130" s="6" t="s">
        <v>427</v>
      </c>
      <c r="E130" s="5" t="s">
        <v>291</v>
      </c>
      <c r="F130" s="6" t="s">
        <v>376</v>
      </c>
      <c r="G130" s="5" t="s">
        <v>436</v>
      </c>
      <c r="H130" s="6" t="s">
        <v>437</v>
      </c>
      <c r="I130" s="58"/>
      <c r="J130" s="58"/>
      <c r="K130" s="58"/>
      <c r="L130" s="59" t="str">
        <f t="shared" si="1"/>
        <v/>
      </c>
      <c r="M130" s="12"/>
    </row>
    <row r="131" spans="1:13" ht="30">
      <c r="A131" s="5" t="s">
        <v>48</v>
      </c>
      <c r="B131" s="6" t="s">
        <v>360</v>
      </c>
      <c r="C131" s="5" t="s">
        <v>64</v>
      </c>
      <c r="D131" s="6" t="s">
        <v>427</v>
      </c>
      <c r="E131" s="5" t="s">
        <v>295</v>
      </c>
      <c r="F131" s="6" t="s">
        <v>377</v>
      </c>
      <c r="G131" s="5" t="s">
        <v>436</v>
      </c>
      <c r="H131" s="6" t="s">
        <v>437</v>
      </c>
      <c r="I131" s="58"/>
      <c r="J131" s="58"/>
      <c r="K131" s="58"/>
      <c r="L131" s="59" t="str">
        <f t="shared" ref="L131:L194" si="2">IF(OR(J131&lt;&gt;0,K131&lt;&gt;0),J131+K131,IF(AND(J131="",K131=""),"",J131+K131))</f>
        <v/>
      </c>
      <c r="M131" s="12"/>
    </row>
    <row r="132" spans="1:13" ht="30">
      <c r="A132" s="5" t="s">
        <v>48</v>
      </c>
      <c r="B132" s="6" t="s">
        <v>360</v>
      </c>
      <c r="C132" s="5" t="s">
        <v>64</v>
      </c>
      <c r="D132" s="6" t="s">
        <v>427</v>
      </c>
      <c r="E132" s="5" t="s">
        <v>299</v>
      </c>
      <c r="F132" s="6" t="s">
        <v>266</v>
      </c>
      <c r="G132" s="5" t="s">
        <v>267</v>
      </c>
      <c r="H132" s="6" t="s">
        <v>266</v>
      </c>
      <c r="I132" s="58"/>
      <c r="J132" s="58"/>
      <c r="K132" s="58"/>
      <c r="L132" s="59" t="str">
        <f t="shared" si="2"/>
        <v/>
      </c>
      <c r="M132" s="12"/>
    </row>
    <row r="133" spans="1:13" ht="30">
      <c r="A133" s="5" t="s">
        <v>48</v>
      </c>
      <c r="B133" s="6" t="s">
        <v>360</v>
      </c>
      <c r="C133" s="5" t="s">
        <v>64</v>
      </c>
      <c r="D133" s="6" t="s">
        <v>427</v>
      </c>
      <c r="E133" s="5" t="s">
        <v>303</v>
      </c>
      <c r="F133" s="6" t="s">
        <v>378</v>
      </c>
      <c r="G133" s="5" t="s">
        <v>436</v>
      </c>
      <c r="H133" s="6" t="s">
        <v>437</v>
      </c>
      <c r="I133" s="58"/>
      <c r="J133" s="58"/>
      <c r="K133" s="58"/>
      <c r="L133" s="59" t="str">
        <f t="shared" si="2"/>
        <v/>
      </c>
      <c r="M133" s="12"/>
    </row>
    <row r="134" spans="1:13" ht="30">
      <c r="A134" s="5" t="s">
        <v>48</v>
      </c>
      <c r="B134" s="6" t="s">
        <v>360</v>
      </c>
      <c r="C134" s="5" t="s">
        <v>64</v>
      </c>
      <c r="D134" s="6" t="s">
        <v>427</v>
      </c>
      <c r="E134" s="5" t="s">
        <v>306</v>
      </c>
      <c r="F134" s="6" t="s">
        <v>273</v>
      </c>
      <c r="G134" s="5" t="s">
        <v>436</v>
      </c>
      <c r="H134" s="6" t="s">
        <v>437</v>
      </c>
      <c r="I134" s="58"/>
      <c r="J134" s="58"/>
      <c r="K134" s="58"/>
      <c r="L134" s="59" t="str">
        <f t="shared" si="2"/>
        <v/>
      </c>
      <c r="M134" s="12"/>
    </row>
    <row r="135" spans="1:13" ht="30">
      <c r="A135" s="5" t="s">
        <v>48</v>
      </c>
      <c r="B135" s="6" t="s">
        <v>360</v>
      </c>
      <c r="C135" s="5" t="s">
        <v>95</v>
      </c>
      <c r="D135" s="6" t="s">
        <v>446</v>
      </c>
      <c r="E135" s="5" t="s">
        <v>255</v>
      </c>
      <c r="F135" s="6" t="s">
        <v>447</v>
      </c>
      <c r="G135" s="5" t="s">
        <v>448</v>
      </c>
      <c r="H135" s="6" t="s">
        <v>449</v>
      </c>
      <c r="I135" s="186">
        <v>7476</v>
      </c>
      <c r="J135" s="187">
        <v>4984</v>
      </c>
      <c r="K135" s="188">
        <v>2492</v>
      </c>
      <c r="L135" s="59" t="str">
        <f t="shared" si="2"/>
        <v/>
      </c>
      <c r="M135" s="12"/>
    </row>
    <row r="136" spans="1:13" ht="30">
      <c r="A136" s="5" t="s">
        <v>48</v>
      </c>
      <c r="B136" s="6" t="s">
        <v>360</v>
      </c>
      <c r="C136" s="5" t="s">
        <v>95</v>
      </c>
      <c r="D136" s="6" t="s">
        <v>446</v>
      </c>
      <c r="E136" s="5" t="s">
        <v>259</v>
      </c>
      <c r="F136" s="6" t="s">
        <v>450</v>
      </c>
      <c r="G136" s="5" t="s">
        <v>451</v>
      </c>
      <c r="H136" s="6" t="s">
        <v>452</v>
      </c>
      <c r="I136" s="58"/>
      <c r="J136" s="58"/>
      <c r="K136" s="58"/>
      <c r="L136" s="59" t="str">
        <f t="shared" si="2"/>
        <v/>
      </c>
      <c r="M136" s="12"/>
    </row>
    <row r="137" spans="1:13" ht="30">
      <c r="A137" s="5" t="s">
        <v>48</v>
      </c>
      <c r="B137" s="6" t="s">
        <v>360</v>
      </c>
      <c r="C137" s="5" t="s">
        <v>95</v>
      </c>
      <c r="D137" s="6" t="s">
        <v>446</v>
      </c>
      <c r="E137" s="5" t="s">
        <v>261</v>
      </c>
      <c r="F137" s="6" t="s">
        <v>453</v>
      </c>
      <c r="G137" s="5" t="s">
        <v>454</v>
      </c>
      <c r="H137" s="6" t="s">
        <v>455</v>
      </c>
      <c r="I137" s="58"/>
      <c r="J137" s="58"/>
      <c r="K137" s="58"/>
      <c r="L137" s="59" t="str">
        <f t="shared" si="2"/>
        <v/>
      </c>
      <c r="M137" s="12"/>
    </row>
    <row r="138" spans="1:13" ht="30">
      <c r="A138" s="5" t="s">
        <v>48</v>
      </c>
      <c r="B138" s="6" t="s">
        <v>360</v>
      </c>
      <c r="C138" s="5" t="s">
        <v>95</v>
      </c>
      <c r="D138" s="6" t="s">
        <v>446</v>
      </c>
      <c r="E138" s="5" t="s">
        <v>263</v>
      </c>
      <c r="F138" s="6" t="s">
        <v>456</v>
      </c>
      <c r="G138" s="5" t="s">
        <v>457</v>
      </c>
      <c r="H138" s="6" t="s">
        <v>458</v>
      </c>
      <c r="I138" s="58"/>
      <c r="J138" s="58"/>
      <c r="K138" s="58"/>
      <c r="L138" s="59" t="str">
        <f t="shared" si="2"/>
        <v/>
      </c>
      <c r="M138" s="12"/>
    </row>
    <row r="139" spans="1:13" ht="30">
      <c r="A139" s="5" t="s">
        <v>48</v>
      </c>
      <c r="B139" s="6" t="s">
        <v>360</v>
      </c>
      <c r="C139" s="5" t="s">
        <v>95</v>
      </c>
      <c r="D139" s="6" t="s">
        <v>446</v>
      </c>
      <c r="E139" s="5" t="s">
        <v>265</v>
      </c>
      <c r="F139" s="6" t="s">
        <v>459</v>
      </c>
      <c r="G139" s="5" t="s">
        <v>460</v>
      </c>
      <c r="H139" s="6" t="s">
        <v>459</v>
      </c>
      <c r="I139" s="58"/>
      <c r="J139" s="58"/>
      <c r="K139" s="58"/>
      <c r="L139" s="59" t="str">
        <f t="shared" si="2"/>
        <v/>
      </c>
      <c r="M139" s="12"/>
    </row>
    <row r="140" spans="1:13" ht="30">
      <c r="A140" s="5" t="s">
        <v>48</v>
      </c>
      <c r="B140" s="6" t="s">
        <v>360</v>
      </c>
      <c r="C140" s="5" t="s">
        <v>95</v>
      </c>
      <c r="D140" s="6" t="s">
        <v>446</v>
      </c>
      <c r="E140" s="5" t="s">
        <v>268</v>
      </c>
      <c r="F140" s="6" t="s">
        <v>461</v>
      </c>
      <c r="G140" s="5" t="s">
        <v>462</v>
      </c>
      <c r="H140" s="6" t="s">
        <v>461</v>
      </c>
      <c r="I140" s="189">
        <v>7000</v>
      </c>
      <c r="J140" s="190">
        <v>4666.67</v>
      </c>
      <c r="K140" s="191">
        <v>2333.33</v>
      </c>
      <c r="L140" s="59" t="str">
        <f t="shared" si="2"/>
        <v/>
      </c>
      <c r="M140" s="12"/>
    </row>
    <row r="141" spans="1:13" ht="30">
      <c r="A141" s="5" t="s">
        <v>48</v>
      </c>
      <c r="B141" s="6" t="s">
        <v>360</v>
      </c>
      <c r="C141" s="5" t="s">
        <v>95</v>
      </c>
      <c r="D141" s="6" t="s">
        <v>446</v>
      </c>
      <c r="E141" s="5" t="s">
        <v>272</v>
      </c>
      <c r="F141" s="6" t="s">
        <v>463</v>
      </c>
      <c r="G141" s="5" t="s">
        <v>464</v>
      </c>
      <c r="H141" s="6" t="s">
        <v>463</v>
      </c>
      <c r="I141" s="58"/>
      <c r="J141" s="58"/>
      <c r="K141" s="58"/>
      <c r="L141" s="59" t="str">
        <f t="shared" si="2"/>
        <v/>
      </c>
      <c r="M141" s="12"/>
    </row>
    <row r="142" spans="1:13" ht="30">
      <c r="A142" s="5" t="s">
        <v>48</v>
      </c>
      <c r="B142" s="6" t="s">
        <v>360</v>
      </c>
      <c r="C142" s="5" t="s">
        <v>97</v>
      </c>
      <c r="D142" s="6" t="s">
        <v>465</v>
      </c>
      <c r="E142" s="5" t="s">
        <v>255</v>
      </c>
      <c r="F142" s="6" t="s">
        <v>466</v>
      </c>
      <c r="G142" s="5" t="s">
        <v>467</v>
      </c>
      <c r="H142" s="6" t="s">
        <v>466</v>
      </c>
      <c r="I142" s="58"/>
      <c r="J142" s="58"/>
      <c r="K142" s="58"/>
      <c r="L142" s="59" t="str">
        <f t="shared" si="2"/>
        <v/>
      </c>
      <c r="M142" s="12"/>
    </row>
    <row r="143" spans="1:13" ht="30">
      <c r="A143" s="5" t="s">
        <v>48</v>
      </c>
      <c r="B143" s="6" t="s">
        <v>360</v>
      </c>
      <c r="C143" s="5" t="s">
        <v>97</v>
      </c>
      <c r="D143" s="6" t="s">
        <v>465</v>
      </c>
      <c r="E143" s="5" t="s">
        <v>259</v>
      </c>
      <c r="F143" s="6" t="s">
        <v>468</v>
      </c>
      <c r="G143" s="5" t="s">
        <v>469</v>
      </c>
      <c r="H143" s="6" t="s">
        <v>468</v>
      </c>
      <c r="I143" s="58"/>
      <c r="J143" s="58"/>
      <c r="K143" s="58"/>
      <c r="L143" s="59" t="str">
        <f t="shared" si="2"/>
        <v/>
      </c>
      <c r="M143" s="12"/>
    </row>
    <row r="144" spans="1:13" ht="30">
      <c r="A144" s="5" t="s">
        <v>48</v>
      </c>
      <c r="B144" s="6" t="s">
        <v>360</v>
      </c>
      <c r="C144" s="5" t="s">
        <v>97</v>
      </c>
      <c r="D144" s="6" t="s">
        <v>465</v>
      </c>
      <c r="E144" s="5" t="s">
        <v>261</v>
      </c>
      <c r="F144" s="6" t="s">
        <v>470</v>
      </c>
      <c r="G144" s="5" t="s">
        <v>471</v>
      </c>
      <c r="H144" s="6" t="s">
        <v>472</v>
      </c>
      <c r="I144" s="58"/>
      <c r="J144" s="58"/>
      <c r="K144" s="58"/>
      <c r="L144" s="59" t="str">
        <f t="shared" si="2"/>
        <v/>
      </c>
      <c r="M144" s="12"/>
    </row>
    <row r="145" spans="1:13" ht="30">
      <c r="A145" s="5" t="s">
        <v>48</v>
      </c>
      <c r="B145" s="6" t="s">
        <v>360</v>
      </c>
      <c r="C145" s="5" t="s">
        <v>97</v>
      </c>
      <c r="D145" s="6" t="s">
        <v>465</v>
      </c>
      <c r="E145" s="5" t="s">
        <v>263</v>
      </c>
      <c r="F145" s="6" t="s">
        <v>473</v>
      </c>
      <c r="G145" s="5" t="s">
        <v>474</v>
      </c>
      <c r="H145" s="6" t="s">
        <v>475</v>
      </c>
      <c r="I145" s="192">
        <v>500</v>
      </c>
      <c r="J145" s="193">
        <v>333.33</v>
      </c>
      <c r="K145" s="194">
        <v>166.67</v>
      </c>
      <c r="L145" s="59" t="str">
        <f t="shared" si="2"/>
        <v/>
      </c>
      <c r="M145" s="12"/>
    </row>
    <row r="146" spans="1:13" ht="30">
      <c r="A146" s="5" t="s">
        <v>48</v>
      </c>
      <c r="B146" s="6" t="s">
        <v>360</v>
      </c>
      <c r="C146" s="5" t="s">
        <v>97</v>
      </c>
      <c r="D146" s="6" t="s">
        <v>465</v>
      </c>
      <c r="E146" s="5" t="s">
        <v>265</v>
      </c>
      <c r="F146" s="6" t="s">
        <v>476</v>
      </c>
      <c r="G146" s="5" t="s">
        <v>477</v>
      </c>
      <c r="H146" s="6" t="s">
        <v>476</v>
      </c>
      <c r="I146" s="58"/>
      <c r="J146" s="58"/>
      <c r="K146" s="58"/>
      <c r="L146" s="59" t="str">
        <f t="shared" si="2"/>
        <v/>
      </c>
      <c r="M146" s="12"/>
    </row>
    <row r="147" spans="1:13" ht="30">
      <c r="A147" s="5" t="s">
        <v>48</v>
      </c>
      <c r="B147" s="6" t="s">
        <v>360</v>
      </c>
      <c r="C147" s="5" t="s">
        <v>97</v>
      </c>
      <c r="D147" s="6" t="s">
        <v>465</v>
      </c>
      <c r="E147" s="5" t="s">
        <v>268</v>
      </c>
      <c r="F147" s="6" t="s">
        <v>478</v>
      </c>
      <c r="G147" s="5" t="s">
        <v>479</v>
      </c>
      <c r="H147" s="6" t="s">
        <v>478</v>
      </c>
      <c r="I147" s="58"/>
      <c r="J147" s="58"/>
      <c r="K147" s="58"/>
      <c r="L147" s="59" t="str">
        <f t="shared" si="2"/>
        <v/>
      </c>
      <c r="M147" s="12"/>
    </row>
    <row r="148" spans="1:13" ht="30">
      <c r="A148" s="5" t="s">
        <v>48</v>
      </c>
      <c r="B148" s="6" t="s">
        <v>360</v>
      </c>
      <c r="C148" s="5" t="s">
        <v>97</v>
      </c>
      <c r="D148" s="6" t="s">
        <v>465</v>
      </c>
      <c r="E148" s="5" t="s">
        <v>272</v>
      </c>
      <c r="F148" s="6" t="s">
        <v>480</v>
      </c>
      <c r="G148" s="5" t="s">
        <v>481</v>
      </c>
      <c r="H148" s="6" t="s">
        <v>480</v>
      </c>
      <c r="I148" s="58"/>
      <c r="J148" s="58"/>
      <c r="K148" s="58"/>
      <c r="L148" s="59" t="str">
        <f t="shared" si="2"/>
        <v/>
      </c>
      <c r="M148" s="12"/>
    </row>
    <row r="149" spans="1:13" ht="30">
      <c r="A149" s="5" t="s">
        <v>48</v>
      </c>
      <c r="B149" s="6" t="s">
        <v>360</v>
      </c>
      <c r="C149" s="5" t="s">
        <v>97</v>
      </c>
      <c r="D149" s="6" t="s">
        <v>465</v>
      </c>
      <c r="E149" s="5" t="s">
        <v>289</v>
      </c>
      <c r="F149" s="6" t="s">
        <v>475</v>
      </c>
      <c r="G149" s="5" t="s">
        <v>474</v>
      </c>
      <c r="H149" s="6" t="s">
        <v>475</v>
      </c>
      <c r="I149" s="195">
        <v>573.48</v>
      </c>
      <c r="J149" s="196">
        <v>382.32</v>
      </c>
      <c r="K149" s="197">
        <v>191.16</v>
      </c>
      <c r="L149" s="59" t="str">
        <f t="shared" si="2"/>
        <v/>
      </c>
      <c r="M149" s="12"/>
    </row>
    <row r="150" spans="1:13" ht="30">
      <c r="A150" s="5" t="s">
        <v>48</v>
      </c>
      <c r="B150" s="6" t="s">
        <v>360</v>
      </c>
      <c r="C150" s="5" t="s">
        <v>101</v>
      </c>
      <c r="D150" s="6" t="s">
        <v>482</v>
      </c>
      <c r="E150" s="5" t="s">
        <v>255</v>
      </c>
      <c r="F150" s="6" t="s">
        <v>483</v>
      </c>
      <c r="G150" s="5" t="s">
        <v>484</v>
      </c>
      <c r="H150" s="6" t="s">
        <v>485</v>
      </c>
      <c r="I150" s="58"/>
      <c r="J150" s="58"/>
      <c r="K150" s="58"/>
      <c r="L150" s="59" t="str">
        <f t="shared" si="2"/>
        <v/>
      </c>
      <c r="M150" s="12"/>
    </row>
    <row r="151" spans="1:13" ht="30">
      <c r="A151" s="5" t="s">
        <v>48</v>
      </c>
      <c r="B151" s="6" t="s">
        <v>360</v>
      </c>
      <c r="C151" s="5" t="s">
        <v>101</v>
      </c>
      <c r="D151" s="6" t="s">
        <v>482</v>
      </c>
      <c r="E151" s="5" t="s">
        <v>259</v>
      </c>
      <c r="F151" s="6" t="s">
        <v>486</v>
      </c>
      <c r="G151" s="5" t="s">
        <v>487</v>
      </c>
      <c r="H151" s="6" t="s">
        <v>488</v>
      </c>
      <c r="I151" s="58"/>
      <c r="J151" s="58"/>
      <c r="K151" s="58"/>
      <c r="L151" s="59" t="str">
        <f t="shared" si="2"/>
        <v/>
      </c>
      <c r="M151" s="12"/>
    </row>
    <row r="152" spans="1:13" ht="30">
      <c r="A152" s="5" t="s">
        <v>48</v>
      </c>
      <c r="B152" s="6" t="s">
        <v>360</v>
      </c>
      <c r="C152" s="5" t="s">
        <v>101</v>
      </c>
      <c r="D152" s="6" t="s">
        <v>482</v>
      </c>
      <c r="E152" s="5" t="s">
        <v>261</v>
      </c>
      <c r="F152" s="6" t="s">
        <v>489</v>
      </c>
      <c r="G152" s="5" t="s">
        <v>487</v>
      </c>
      <c r="H152" s="6" t="s">
        <v>488</v>
      </c>
      <c r="I152" s="58"/>
      <c r="J152" s="58"/>
      <c r="K152" s="58"/>
      <c r="L152" s="59" t="str">
        <f t="shared" si="2"/>
        <v/>
      </c>
      <c r="M152" s="12"/>
    </row>
    <row r="153" spans="1:13" ht="30">
      <c r="A153" s="5" t="s">
        <v>48</v>
      </c>
      <c r="B153" s="6" t="s">
        <v>360</v>
      </c>
      <c r="C153" s="5" t="s">
        <v>105</v>
      </c>
      <c r="D153" s="6" t="s">
        <v>490</v>
      </c>
      <c r="E153" s="5" t="s">
        <v>255</v>
      </c>
      <c r="F153" s="6" t="s">
        <v>491</v>
      </c>
      <c r="G153" s="5" t="s">
        <v>492</v>
      </c>
      <c r="H153" s="6" t="s">
        <v>493</v>
      </c>
      <c r="I153" s="58"/>
      <c r="J153" s="58"/>
      <c r="K153" s="58"/>
      <c r="L153" s="59" t="str">
        <f t="shared" si="2"/>
        <v/>
      </c>
      <c r="M153" s="12"/>
    </row>
    <row r="154" spans="1:13" ht="30">
      <c r="A154" s="5" t="s">
        <v>48</v>
      </c>
      <c r="B154" s="6" t="s">
        <v>360</v>
      </c>
      <c r="C154" s="5" t="s">
        <v>105</v>
      </c>
      <c r="D154" s="6" t="s">
        <v>490</v>
      </c>
      <c r="E154" s="5" t="s">
        <v>259</v>
      </c>
      <c r="F154" s="6" t="s">
        <v>494</v>
      </c>
      <c r="G154" s="5" t="s">
        <v>495</v>
      </c>
      <c r="H154" s="6" t="s">
        <v>494</v>
      </c>
      <c r="I154" s="58"/>
      <c r="J154" s="58"/>
      <c r="K154" s="58"/>
      <c r="L154" s="59" t="str">
        <f t="shared" si="2"/>
        <v/>
      </c>
      <c r="M154" s="12"/>
    </row>
    <row r="155" spans="1:13" ht="30">
      <c r="A155" s="5" t="s">
        <v>48</v>
      </c>
      <c r="B155" s="6" t="s">
        <v>360</v>
      </c>
      <c r="C155" s="5" t="s">
        <v>105</v>
      </c>
      <c r="D155" s="6" t="s">
        <v>490</v>
      </c>
      <c r="E155" s="5" t="s">
        <v>261</v>
      </c>
      <c r="F155" s="6" t="s">
        <v>496</v>
      </c>
      <c r="G155" s="5" t="s">
        <v>497</v>
      </c>
      <c r="H155" s="6" t="s">
        <v>496</v>
      </c>
      <c r="I155" s="58"/>
      <c r="J155" s="58"/>
      <c r="K155" s="58"/>
      <c r="L155" s="59" t="str">
        <f t="shared" si="2"/>
        <v/>
      </c>
      <c r="M155" s="12"/>
    </row>
    <row r="156" spans="1:13" ht="30">
      <c r="A156" s="5" t="s">
        <v>48</v>
      </c>
      <c r="B156" s="6" t="s">
        <v>360</v>
      </c>
      <c r="C156" s="5" t="s">
        <v>105</v>
      </c>
      <c r="D156" s="6" t="s">
        <v>490</v>
      </c>
      <c r="E156" s="5" t="s">
        <v>263</v>
      </c>
      <c r="F156" s="6" t="s">
        <v>498</v>
      </c>
      <c r="G156" s="5" t="s">
        <v>499</v>
      </c>
      <c r="H156" s="6" t="s">
        <v>498</v>
      </c>
      <c r="I156" s="58"/>
      <c r="J156" s="58"/>
      <c r="K156" s="58"/>
      <c r="L156" s="59" t="str">
        <f t="shared" si="2"/>
        <v/>
      </c>
      <c r="M156" s="12"/>
    </row>
    <row r="157" spans="1:13" ht="30">
      <c r="A157" s="5" t="s">
        <v>48</v>
      </c>
      <c r="B157" s="6" t="s">
        <v>360</v>
      </c>
      <c r="C157" s="5" t="s">
        <v>105</v>
      </c>
      <c r="D157" s="6" t="s">
        <v>490</v>
      </c>
      <c r="E157" s="5" t="s">
        <v>265</v>
      </c>
      <c r="F157" s="6" t="s">
        <v>500</v>
      </c>
      <c r="G157" s="5" t="s">
        <v>501</v>
      </c>
      <c r="H157" s="6" t="s">
        <v>500</v>
      </c>
      <c r="I157" s="58"/>
      <c r="J157" s="58"/>
      <c r="K157" s="58"/>
      <c r="L157" s="59" t="str">
        <f t="shared" si="2"/>
        <v/>
      </c>
      <c r="M157" s="12"/>
    </row>
    <row r="158" spans="1:13" ht="30">
      <c r="A158" s="5" t="s">
        <v>48</v>
      </c>
      <c r="B158" s="6" t="s">
        <v>360</v>
      </c>
      <c r="C158" s="5" t="s">
        <v>105</v>
      </c>
      <c r="D158" s="6" t="s">
        <v>490</v>
      </c>
      <c r="E158" s="5" t="s">
        <v>268</v>
      </c>
      <c r="F158" s="6" t="s">
        <v>502</v>
      </c>
      <c r="G158" s="5" t="s">
        <v>503</v>
      </c>
      <c r="H158" s="6" t="s">
        <v>504</v>
      </c>
      <c r="I158" s="58"/>
      <c r="J158" s="58"/>
      <c r="K158" s="58"/>
      <c r="L158" s="59" t="str">
        <f t="shared" si="2"/>
        <v/>
      </c>
      <c r="M158" s="12"/>
    </row>
    <row r="159" spans="1:13" ht="30">
      <c r="A159" s="5" t="s">
        <v>48</v>
      </c>
      <c r="B159" s="6" t="s">
        <v>360</v>
      </c>
      <c r="C159" s="5" t="s">
        <v>105</v>
      </c>
      <c r="D159" s="6" t="s">
        <v>490</v>
      </c>
      <c r="E159" s="5" t="s">
        <v>272</v>
      </c>
      <c r="F159" s="6" t="s">
        <v>505</v>
      </c>
      <c r="G159" s="5" t="s">
        <v>506</v>
      </c>
      <c r="H159" s="6" t="s">
        <v>507</v>
      </c>
      <c r="I159" s="198">
        <v>3000</v>
      </c>
      <c r="J159" s="199">
        <v>2000</v>
      </c>
      <c r="K159" s="200">
        <v>1000</v>
      </c>
      <c r="L159" s="59" t="str">
        <f t="shared" si="2"/>
        <v/>
      </c>
      <c r="M159" s="12"/>
    </row>
    <row r="160" spans="1:13" ht="30">
      <c r="A160" s="5" t="s">
        <v>48</v>
      </c>
      <c r="B160" s="6" t="s">
        <v>360</v>
      </c>
      <c r="C160" s="5" t="s">
        <v>105</v>
      </c>
      <c r="D160" s="6" t="s">
        <v>490</v>
      </c>
      <c r="E160" s="5" t="s">
        <v>289</v>
      </c>
      <c r="F160" s="6" t="s">
        <v>508</v>
      </c>
      <c r="G160" s="5" t="s">
        <v>509</v>
      </c>
      <c r="H160" s="6" t="s">
        <v>508</v>
      </c>
      <c r="I160" s="58"/>
      <c r="J160" s="58"/>
      <c r="K160" s="58"/>
      <c r="L160" s="59" t="str">
        <f t="shared" si="2"/>
        <v/>
      </c>
      <c r="M160" s="12"/>
    </row>
    <row r="161" spans="1:13" ht="30">
      <c r="A161" s="5" t="s">
        <v>48</v>
      </c>
      <c r="B161" s="6" t="s">
        <v>360</v>
      </c>
      <c r="C161" s="5" t="s">
        <v>107</v>
      </c>
      <c r="D161" s="6" t="s">
        <v>510</v>
      </c>
      <c r="E161" s="5" t="s">
        <v>255</v>
      </c>
      <c r="F161" s="6" t="s">
        <v>511</v>
      </c>
      <c r="G161" s="5" t="s">
        <v>512</v>
      </c>
      <c r="H161" s="6" t="s">
        <v>513</v>
      </c>
      <c r="I161" s="58"/>
      <c r="J161" s="58"/>
      <c r="K161" s="58"/>
      <c r="L161" s="59" t="str">
        <f t="shared" si="2"/>
        <v/>
      </c>
      <c r="M161" s="12"/>
    </row>
    <row r="162" spans="1:13" ht="30">
      <c r="A162" s="5" t="s">
        <v>48</v>
      </c>
      <c r="B162" s="6" t="s">
        <v>360</v>
      </c>
      <c r="C162" s="5" t="s">
        <v>107</v>
      </c>
      <c r="D162" s="6" t="s">
        <v>510</v>
      </c>
      <c r="E162" s="5" t="s">
        <v>259</v>
      </c>
      <c r="F162" s="6" t="s">
        <v>514</v>
      </c>
      <c r="G162" s="5" t="s">
        <v>515</v>
      </c>
      <c r="H162" s="6" t="s">
        <v>516</v>
      </c>
      <c r="I162" s="58"/>
      <c r="J162" s="58"/>
      <c r="K162" s="58"/>
      <c r="L162" s="59" t="str">
        <f t="shared" si="2"/>
        <v/>
      </c>
      <c r="M162" s="12"/>
    </row>
    <row r="163" spans="1:13" ht="30">
      <c r="A163" s="5" t="s">
        <v>48</v>
      </c>
      <c r="B163" s="6" t="s">
        <v>360</v>
      </c>
      <c r="C163" s="5" t="s">
        <v>107</v>
      </c>
      <c r="D163" s="6" t="s">
        <v>510</v>
      </c>
      <c r="E163" s="5" t="s">
        <v>261</v>
      </c>
      <c r="F163" s="6" t="s">
        <v>517</v>
      </c>
      <c r="G163" s="5" t="s">
        <v>518</v>
      </c>
      <c r="H163" s="6" t="s">
        <v>519</v>
      </c>
      <c r="I163" s="201">
        <v>8974</v>
      </c>
      <c r="J163" s="202">
        <v>5982.67</v>
      </c>
      <c r="K163" s="203">
        <v>2991.33</v>
      </c>
      <c r="L163" s="59" t="str">
        <f t="shared" si="2"/>
        <v/>
      </c>
      <c r="M163" s="12"/>
    </row>
    <row r="164" spans="1:13" ht="30">
      <c r="A164" s="5" t="s">
        <v>48</v>
      </c>
      <c r="B164" s="6" t="s">
        <v>360</v>
      </c>
      <c r="C164" s="5" t="s">
        <v>107</v>
      </c>
      <c r="D164" s="6" t="s">
        <v>510</v>
      </c>
      <c r="E164" s="5" t="s">
        <v>263</v>
      </c>
      <c r="F164" s="6" t="s">
        <v>520</v>
      </c>
      <c r="G164" s="5" t="s">
        <v>518</v>
      </c>
      <c r="H164" s="6" t="s">
        <v>519</v>
      </c>
      <c r="I164" s="204">
        <v>222</v>
      </c>
      <c r="J164" s="205">
        <v>148</v>
      </c>
      <c r="K164" s="206">
        <v>74</v>
      </c>
      <c r="L164" s="59" t="str">
        <f t="shared" si="2"/>
        <v/>
      </c>
      <c r="M164" s="12"/>
    </row>
    <row r="165" spans="1:13" ht="30">
      <c r="A165" s="5" t="s">
        <v>48</v>
      </c>
      <c r="B165" s="6" t="s">
        <v>360</v>
      </c>
      <c r="C165" s="5" t="s">
        <v>107</v>
      </c>
      <c r="D165" s="6" t="s">
        <v>510</v>
      </c>
      <c r="E165" s="5" t="s">
        <v>265</v>
      </c>
      <c r="F165" s="6" t="s">
        <v>521</v>
      </c>
      <c r="G165" s="5" t="s">
        <v>522</v>
      </c>
      <c r="H165" s="6" t="s">
        <v>523</v>
      </c>
      <c r="I165" s="207">
        <v>260</v>
      </c>
      <c r="J165" s="208">
        <v>173.33</v>
      </c>
      <c r="K165" s="209">
        <v>86.67</v>
      </c>
      <c r="L165" s="59" t="str">
        <f t="shared" si="2"/>
        <v/>
      </c>
      <c r="M165" s="12"/>
    </row>
    <row r="166" spans="1:13" ht="30">
      <c r="A166" s="5" t="s">
        <v>48</v>
      </c>
      <c r="B166" s="6" t="s">
        <v>360</v>
      </c>
      <c r="C166" s="5" t="s">
        <v>109</v>
      </c>
      <c r="D166" s="6" t="s">
        <v>524</v>
      </c>
      <c r="E166" s="5" t="s">
        <v>255</v>
      </c>
      <c r="F166" s="6" t="s">
        <v>525</v>
      </c>
      <c r="G166" s="5" t="s">
        <v>503</v>
      </c>
      <c r="H166" s="6" t="s">
        <v>504</v>
      </c>
      <c r="I166" s="210">
        <v>81876.77</v>
      </c>
      <c r="J166" s="211">
        <v>54584.51</v>
      </c>
      <c r="K166" s="212">
        <v>27292.26</v>
      </c>
      <c r="L166" s="59" t="str">
        <f t="shared" si="2"/>
        <v/>
      </c>
      <c r="M166" s="12"/>
    </row>
    <row r="167" spans="1:13" ht="30">
      <c r="A167" s="5" t="s">
        <v>48</v>
      </c>
      <c r="B167" s="6" t="s">
        <v>360</v>
      </c>
      <c r="C167" s="5" t="s">
        <v>170</v>
      </c>
      <c r="D167" s="6" t="s">
        <v>526</v>
      </c>
      <c r="E167" s="5" t="s">
        <v>255</v>
      </c>
      <c r="F167" s="6" t="s">
        <v>527</v>
      </c>
      <c r="G167" s="5" t="s">
        <v>528</v>
      </c>
      <c r="H167" s="6" t="s">
        <v>529</v>
      </c>
      <c r="I167" s="213">
        <v>1312.47</v>
      </c>
      <c r="J167" s="214">
        <v>874.98</v>
      </c>
      <c r="K167" s="215">
        <v>437.49</v>
      </c>
      <c r="L167" s="59" t="str">
        <f t="shared" si="2"/>
        <v/>
      </c>
      <c r="M167" s="12"/>
    </row>
    <row r="168" spans="1:13" ht="30">
      <c r="A168" s="5" t="s">
        <v>48</v>
      </c>
      <c r="B168" s="6" t="s">
        <v>360</v>
      </c>
      <c r="C168" s="5" t="s">
        <v>173</v>
      </c>
      <c r="D168" s="6" t="s">
        <v>530</v>
      </c>
      <c r="E168" s="5" t="s">
        <v>255</v>
      </c>
      <c r="F168" s="6" t="s">
        <v>530</v>
      </c>
      <c r="G168" s="5" t="s">
        <v>531</v>
      </c>
      <c r="H168" s="6" t="s">
        <v>532</v>
      </c>
      <c r="I168" s="216">
        <v>5862</v>
      </c>
      <c r="J168" s="217">
        <v>3908</v>
      </c>
      <c r="K168" s="218">
        <v>1954</v>
      </c>
      <c r="L168" s="59" t="str">
        <f t="shared" si="2"/>
        <v/>
      </c>
      <c r="M168" s="12"/>
    </row>
    <row r="169" spans="1:13">
      <c r="A169" s="5" t="s">
        <v>60</v>
      </c>
      <c r="B169" s="6" t="s">
        <v>533</v>
      </c>
      <c r="C169" s="5" t="s">
        <v>35</v>
      </c>
      <c r="D169" s="6" t="s">
        <v>534</v>
      </c>
      <c r="E169" s="5" t="s">
        <v>255</v>
      </c>
      <c r="F169" s="6" t="s">
        <v>535</v>
      </c>
      <c r="G169" s="5" t="s">
        <v>536</v>
      </c>
      <c r="H169" s="6" t="s">
        <v>537</v>
      </c>
      <c r="I169" s="58"/>
      <c r="J169" s="58"/>
      <c r="K169" s="58"/>
      <c r="L169" s="59" t="str">
        <f t="shared" si="2"/>
        <v/>
      </c>
      <c r="M169" s="12"/>
    </row>
    <row r="170" spans="1:13">
      <c r="A170" s="5" t="s">
        <v>60</v>
      </c>
      <c r="B170" s="6" t="s">
        <v>533</v>
      </c>
      <c r="C170" s="5" t="s">
        <v>35</v>
      </c>
      <c r="D170" s="6" t="s">
        <v>534</v>
      </c>
      <c r="E170" s="5" t="s">
        <v>259</v>
      </c>
      <c r="F170" s="6" t="s">
        <v>538</v>
      </c>
      <c r="G170" s="5" t="s">
        <v>539</v>
      </c>
      <c r="H170" s="6" t="s">
        <v>538</v>
      </c>
      <c r="I170" s="58"/>
      <c r="J170" s="58"/>
      <c r="K170" s="58"/>
      <c r="L170" s="59" t="str">
        <f t="shared" si="2"/>
        <v/>
      </c>
      <c r="M170" s="12"/>
    </row>
    <row r="171" spans="1:13">
      <c r="A171" s="5" t="s">
        <v>60</v>
      </c>
      <c r="B171" s="6" t="s">
        <v>533</v>
      </c>
      <c r="C171" s="5" t="s">
        <v>35</v>
      </c>
      <c r="D171" s="6" t="s">
        <v>534</v>
      </c>
      <c r="E171" s="5" t="s">
        <v>261</v>
      </c>
      <c r="F171" s="6" t="s">
        <v>540</v>
      </c>
      <c r="G171" s="5" t="s">
        <v>541</v>
      </c>
      <c r="H171" s="6" t="s">
        <v>542</v>
      </c>
      <c r="I171" s="58"/>
      <c r="J171" s="58"/>
      <c r="K171" s="58"/>
      <c r="L171" s="59" t="str">
        <f t="shared" si="2"/>
        <v/>
      </c>
      <c r="M171" s="12"/>
    </row>
    <row r="172" spans="1:13">
      <c r="A172" s="5" t="s">
        <v>60</v>
      </c>
      <c r="B172" s="6" t="s">
        <v>533</v>
      </c>
      <c r="C172" s="5" t="s">
        <v>35</v>
      </c>
      <c r="D172" s="6" t="s">
        <v>534</v>
      </c>
      <c r="E172" s="5" t="s">
        <v>263</v>
      </c>
      <c r="F172" s="6" t="s">
        <v>543</v>
      </c>
      <c r="G172" s="5" t="s">
        <v>544</v>
      </c>
      <c r="H172" s="6" t="s">
        <v>545</v>
      </c>
      <c r="I172" s="58"/>
      <c r="J172" s="58"/>
      <c r="K172" s="58"/>
      <c r="L172" s="59" t="str">
        <f t="shared" si="2"/>
        <v/>
      </c>
      <c r="M172" s="12"/>
    </row>
    <row r="173" spans="1:13">
      <c r="A173" s="5" t="s">
        <v>60</v>
      </c>
      <c r="B173" s="6" t="s">
        <v>533</v>
      </c>
      <c r="C173" s="5" t="s">
        <v>39</v>
      </c>
      <c r="D173" s="6" t="s">
        <v>546</v>
      </c>
      <c r="E173" s="5" t="s">
        <v>255</v>
      </c>
      <c r="F173" s="6" t="s">
        <v>547</v>
      </c>
      <c r="G173" s="5" t="s">
        <v>548</v>
      </c>
      <c r="H173" s="6" t="s">
        <v>547</v>
      </c>
      <c r="I173" s="58"/>
      <c r="J173" s="58"/>
      <c r="K173" s="58"/>
      <c r="L173" s="59" t="str">
        <f t="shared" si="2"/>
        <v/>
      </c>
      <c r="M173" s="12"/>
    </row>
    <row r="174" spans="1:13">
      <c r="A174" s="5" t="s">
        <v>60</v>
      </c>
      <c r="B174" s="6" t="s">
        <v>533</v>
      </c>
      <c r="C174" s="5" t="s">
        <v>39</v>
      </c>
      <c r="D174" s="6" t="s">
        <v>546</v>
      </c>
      <c r="E174" s="5" t="s">
        <v>259</v>
      </c>
      <c r="F174" s="6" t="s">
        <v>549</v>
      </c>
      <c r="G174" s="5" t="s">
        <v>550</v>
      </c>
      <c r="H174" s="6" t="s">
        <v>549</v>
      </c>
      <c r="I174" s="58"/>
      <c r="J174" s="58"/>
      <c r="K174" s="58"/>
      <c r="L174" s="59" t="str">
        <f t="shared" si="2"/>
        <v/>
      </c>
      <c r="M174" s="12"/>
    </row>
    <row r="175" spans="1:13">
      <c r="A175" s="5" t="s">
        <v>60</v>
      </c>
      <c r="B175" s="6" t="s">
        <v>533</v>
      </c>
      <c r="C175" s="5" t="s">
        <v>39</v>
      </c>
      <c r="D175" s="6" t="s">
        <v>546</v>
      </c>
      <c r="E175" s="5" t="s">
        <v>261</v>
      </c>
      <c r="F175" s="6" t="s">
        <v>551</v>
      </c>
      <c r="G175" s="5" t="s">
        <v>552</v>
      </c>
      <c r="H175" s="6" t="s">
        <v>551</v>
      </c>
      <c r="I175" s="58"/>
      <c r="J175" s="58"/>
      <c r="K175" s="58"/>
      <c r="L175" s="59" t="str">
        <f t="shared" si="2"/>
        <v/>
      </c>
      <c r="M175" s="12"/>
    </row>
    <row r="176" spans="1:13">
      <c r="A176" s="5" t="s">
        <v>60</v>
      </c>
      <c r="B176" s="6" t="s">
        <v>533</v>
      </c>
      <c r="C176" s="5" t="s">
        <v>39</v>
      </c>
      <c r="D176" s="6" t="s">
        <v>546</v>
      </c>
      <c r="E176" s="5" t="s">
        <v>263</v>
      </c>
      <c r="F176" s="6" t="s">
        <v>553</v>
      </c>
      <c r="G176" s="5" t="s">
        <v>554</v>
      </c>
      <c r="H176" s="6" t="s">
        <v>553</v>
      </c>
      <c r="I176" s="58"/>
      <c r="J176" s="58"/>
      <c r="K176" s="58"/>
      <c r="L176" s="59" t="str">
        <f t="shared" si="2"/>
        <v/>
      </c>
      <c r="M176" s="12"/>
    </row>
    <row r="177" spans="1:13">
      <c r="A177" s="5" t="s">
        <v>60</v>
      </c>
      <c r="B177" s="6" t="s">
        <v>533</v>
      </c>
      <c r="C177" s="5" t="s">
        <v>39</v>
      </c>
      <c r="D177" s="6" t="s">
        <v>546</v>
      </c>
      <c r="E177" s="5" t="s">
        <v>265</v>
      </c>
      <c r="F177" s="6" t="s">
        <v>555</v>
      </c>
      <c r="G177" s="5" t="s">
        <v>556</v>
      </c>
      <c r="H177" s="6" t="s">
        <v>555</v>
      </c>
      <c r="I177" s="58"/>
      <c r="J177" s="58"/>
      <c r="K177" s="58"/>
      <c r="L177" s="59" t="str">
        <f t="shared" si="2"/>
        <v/>
      </c>
      <c r="M177" s="12"/>
    </row>
    <row r="178" spans="1:13">
      <c r="A178" s="5" t="s">
        <v>60</v>
      </c>
      <c r="B178" s="6" t="s">
        <v>533</v>
      </c>
      <c r="C178" s="5" t="s">
        <v>39</v>
      </c>
      <c r="D178" s="6" t="s">
        <v>546</v>
      </c>
      <c r="E178" s="5" t="s">
        <v>268</v>
      </c>
      <c r="F178" s="6" t="s">
        <v>557</v>
      </c>
      <c r="G178" s="5" t="s">
        <v>558</v>
      </c>
      <c r="H178" s="6" t="s">
        <v>557</v>
      </c>
      <c r="I178" s="58"/>
      <c r="J178" s="58"/>
      <c r="K178" s="58"/>
      <c r="L178" s="59" t="str">
        <f t="shared" si="2"/>
        <v/>
      </c>
      <c r="M178" s="12"/>
    </row>
    <row r="179" spans="1:13">
      <c r="A179" s="5" t="s">
        <v>60</v>
      </c>
      <c r="B179" s="6" t="s">
        <v>533</v>
      </c>
      <c r="C179" s="5" t="s">
        <v>39</v>
      </c>
      <c r="D179" s="6" t="s">
        <v>546</v>
      </c>
      <c r="E179" s="5" t="s">
        <v>272</v>
      </c>
      <c r="F179" s="6" t="s">
        <v>559</v>
      </c>
      <c r="G179" s="5" t="s">
        <v>560</v>
      </c>
      <c r="H179" s="6" t="s">
        <v>559</v>
      </c>
      <c r="I179" s="58"/>
      <c r="J179" s="58"/>
      <c r="K179" s="58"/>
      <c r="L179" s="59" t="str">
        <f t="shared" si="2"/>
        <v/>
      </c>
      <c r="M179" s="12"/>
    </row>
    <row r="180" spans="1:13" ht="30">
      <c r="A180" s="5" t="s">
        <v>60</v>
      </c>
      <c r="B180" s="6" t="s">
        <v>533</v>
      </c>
      <c r="C180" s="5" t="s">
        <v>39</v>
      </c>
      <c r="D180" s="6" t="s">
        <v>546</v>
      </c>
      <c r="E180" s="5" t="s">
        <v>289</v>
      </c>
      <c r="F180" s="6" t="s">
        <v>561</v>
      </c>
      <c r="G180" s="5" t="s">
        <v>562</v>
      </c>
      <c r="H180" s="6" t="s">
        <v>563</v>
      </c>
      <c r="I180" s="58"/>
      <c r="J180" s="58"/>
      <c r="K180" s="58"/>
      <c r="L180" s="59" t="str">
        <f t="shared" si="2"/>
        <v/>
      </c>
      <c r="M180" s="12"/>
    </row>
    <row r="181" spans="1:13">
      <c r="A181" s="5" t="s">
        <v>60</v>
      </c>
      <c r="B181" s="6" t="s">
        <v>533</v>
      </c>
      <c r="C181" s="5" t="s">
        <v>39</v>
      </c>
      <c r="D181" s="6" t="s">
        <v>546</v>
      </c>
      <c r="E181" s="5" t="s">
        <v>291</v>
      </c>
      <c r="F181" s="6" t="s">
        <v>564</v>
      </c>
      <c r="G181" s="5" t="s">
        <v>565</v>
      </c>
      <c r="H181" s="6" t="s">
        <v>564</v>
      </c>
      <c r="I181" s="58"/>
      <c r="J181" s="58"/>
      <c r="K181" s="58"/>
      <c r="L181" s="59" t="str">
        <f t="shared" si="2"/>
        <v/>
      </c>
      <c r="M181" s="12"/>
    </row>
    <row r="182" spans="1:13">
      <c r="A182" s="5" t="s">
        <v>60</v>
      </c>
      <c r="B182" s="6" t="s">
        <v>533</v>
      </c>
      <c r="C182" s="5" t="s">
        <v>39</v>
      </c>
      <c r="D182" s="6" t="s">
        <v>546</v>
      </c>
      <c r="E182" s="5" t="s">
        <v>295</v>
      </c>
      <c r="F182" s="6" t="s">
        <v>566</v>
      </c>
      <c r="G182" s="5" t="s">
        <v>567</v>
      </c>
      <c r="H182" s="6" t="s">
        <v>568</v>
      </c>
      <c r="I182" s="58"/>
      <c r="J182" s="58"/>
      <c r="K182" s="58"/>
      <c r="L182" s="59" t="str">
        <f t="shared" si="2"/>
        <v/>
      </c>
      <c r="M182" s="12"/>
    </row>
    <row r="183" spans="1:13">
      <c r="A183" s="5" t="s">
        <v>60</v>
      </c>
      <c r="B183" s="6" t="s">
        <v>533</v>
      </c>
      <c r="C183" s="5" t="s">
        <v>48</v>
      </c>
      <c r="D183" s="6" t="s">
        <v>569</v>
      </c>
      <c r="E183" s="5" t="s">
        <v>255</v>
      </c>
      <c r="F183" s="6" t="s">
        <v>570</v>
      </c>
      <c r="G183" s="5" t="s">
        <v>571</v>
      </c>
      <c r="H183" s="6" t="s">
        <v>572</v>
      </c>
      <c r="I183" s="58"/>
      <c r="J183" s="58"/>
      <c r="K183" s="58"/>
      <c r="L183" s="59" t="str">
        <f t="shared" si="2"/>
        <v/>
      </c>
      <c r="M183" s="12"/>
    </row>
    <row r="184" spans="1:13">
      <c r="A184" s="5" t="s">
        <v>60</v>
      </c>
      <c r="B184" s="6" t="s">
        <v>533</v>
      </c>
      <c r="C184" s="5" t="s">
        <v>48</v>
      </c>
      <c r="D184" s="6" t="s">
        <v>569</v>
      </c>
      <c r="E184" s="5" t="s">
        <v>259</v>
      </c>
      <c r="F184" s="6" t="s">
        <v>573</v>
      </c>
      <c r="G184" s="5" t="s">
        <v>571</v>
      </c>
      <c r="H184" s="6" t="s">
        <v>572</v>
      </c>
      <c r="I184" s="58"/>
      <c r="J184" s="58"/>
      <c r="K184" s="58"/>
      <c r="L184" s="59" t="str">
        <f t="shared" si="2"/>
        <v/>
      </c>
      <c r="M184" s="12"/>
    </row>
    <row r="185" spans="1:13">
      <c r="A185" s="5" t="s">
        <v>60</v>
      </c>
      <c r="B185" s="6" t="s">
        <v>533</v>
      </c>
      <c r="C185" s="5" t="s">
        <v>48</v>
      </c>
      <c r="D185" s="6" t="s">
        <v>569</v>
      </c>
      <c r="E185" s="5" t="s">
        <v>261</v>
      </c>
      <c r="F185" s="6" t="s">
        <v>574</v>
      </c>
      <c r="G185" s="5" t="s">
        <v>571</v>
      </c>
      <c r="H185" s="6" t="s">
        <v>572</v>
      </c>
      <c r="I185" s="58"/>
      <c r="J185" s="58"/>
      <c r="K185" s="58"/>
      <c r="L185" s="59" t="str">
        <f t="shared" si="2"/>
        <v/>
      </c>
      <c r="M185" s="12"/>
    </row>
    <row r="186" spans="1:13">
      <c r="A186" s="5" t="s">
        <v>60</v>
      </c>
      <c r="B186" s="6" t="s">
        <v>533</v>
      </c>
      <c r="C186" s="5" t="s">
        <v>48</v>
      </c>
      <c r="D186" s="6" t="s">
        <v>569</v>
      </c>
      <c r="E186" s="5" t="s">
        <v>263</v>
      </c>
      <c r="F186" s="6" t="s">
        <v>575</v>
      </c>
      <c r="G186" s="5" t="s">
        <v>576</v>
      </c>
      <c r="H186" s="6" t="s">
        <v>575</v>
      </c>
      <c r="I186" s="58"/>
      <c r="J186" s="58"/>
      <c r="K186" s="58"/>
      <c r="L186" s="59" t="str">
        <f t="shared" si="2"/>
        <v/>
      </c>
      <c r="M186" s="12"/>
    </row>
    <row r="187" spans="1:13">
      <c r="A187" s="5" t="s">
        <v>60</v>
      </c>
      <c r="B187" s="6" t="s">
        <v>533</v>
      </c>
      <c r="C187" s="5" t="s">
        <v>48</v>
      </c>
      <c r="D187" s="6" t="s">
        <v>569</v>
      </c>
      <c r="E187" s="5" t="s">
        <v>265</v>
      </c>
      <c r="F187" s="6" t="s">
        <v>577</v>
      </c>
      <c r="G187" s="5" t="s">
        <v>578</v>
      </c>
      <c r="H187" s="6" t="s">
        <v>579</v>
      </c>
      <c r="I187" s="58"/>
      <c r="J187" s="58"/>
      <c r="K187" s="58"/>
      <c r="L187" s="59" t="str">
        <f t="shared" si="2"/>
        <v/>
      </c>
      <c r="M187" s="12"/>
    </row>
    <row r="188" spans="1:13">
      <c r="A188" s="5" t="s">
        <v>60</v>
      </c>
      <c r="B188" s="6" t="s">
        <v>533</v>
      </c>
      <c r="C188" s="5" t="s">
        <v>48</v>
      </c>
      <c r="D188" s="6" t="s">
        <v>569</v>
      </c>
      <c r="E188" s="5" t="s">
        <v>268</v>
      </c>
      <c r="F188" s="6" t="s">
        <v>580</v>
      </c>
      <c r="G188" s="5" t="s">
        <v>581</v>
      </c>
      <c r="H188" s="6" t="s">
        <v>582</v>
      </c>
      <c r="I188" s="58"/>
      <c r="J188" s="58"/>
      <c r="K188" s="58"/>
      <c r="L188" s="59" t="str">
        <f t="shared" si="2"/>
        <v/>
      </c>
      <c r="M188" s="12"/>
    </row>
    <row r="189" spans="1:13">
      <c r="A189" s="5" t="s">
        <v>60</v>
      </c>
      <c r="B189" s="6" t="s">
        <v>533</v>
      </c>
      <c r="C189" s="5" t="s">
        <v>48</v>
      </c>
      <c r="D189" s="6" t="s">
        <v>569</v>
      </c>
      <c r="E189" s="5" t="s">
        <v>272</v>
      </c>
      <c r="F189" s="6" t="s">
        <v>583</v>
      </c>
      <c r="G189" s="5" t="s">
        <v>584</v>
      </c>
      <c r="H189" s="6" t="s">
        <v>583</v>
      </c>
      <c r="I189" s="219">
        <v>1000</v>
      </c>
      <c r="J189" s="220">
        <v>666.67</v>
      </c>
      <c r="K189" s="221">
        <v>333.33</v>
      </c>
      <c r="L189" s="59" t="str">
        <f t="shared" si="2"/>
        <v/>
      </c>
      <c r="M189" s="12"/>
    </row>
    <row r="190" spans="1:13">
      <c r="A190" s="5" t="s">
        <v>60</v>
      </c>
      <c r="B190" s="6" t="s">
        <v>533</v>
      </c>
      <c r="C190" s="5" t="s">
        <v>48</v>
      </c>
      <c r="D190" s="6" t="s">
        <v>569</v>
      </c>
      <c r="E190" s="5" t="s">
        <v>289</v>
      </c>
      <c r="F190" s="6" t="s">
        <v>585</v>
      </c>
      <c r="G190" s="5" t="s">
        <v>586</v>
      </c>
      <c r="H190" s="6" t="s">
        <v>585</v>
      </c>
      <c r="I190" s="58"/>
      <c r="J190" s="58"/>
      <c r="K190" s="58"/>
      <c r="L190" s="59" t="str">
        <f t="shared" si="2"/>
        <v/>
      </c>
      <c r="M190" s="12"/>
    </row>
    <row r="191" spans="1:13">
      <c r="A191" s="5" t="s">
        <v>60</v>
      </c>
      <c r="B191" s="6" t="s">
        <v>533</v>
      </c>
      <c r="C191" s="5" t="s">
        <v>48</v>
      </c>
      <c r="D191" s="6" t="s">
        <v>569</v>
      </c>
      <c r="E191" s="5" t="s">
        <v>291</v>
      </c>
      <c r="F191" s="6" t="s">
        <v>587</v>
      </c>
      <c r="G191" s="5" t="s">
        <v>588</v>
      </c>
      <c r="H191" s="6" t="s">
        <v>589</v>
      </c>
      <c r="I191" s="222">
        <v>10000</v>
      </c>
      <c r="J191" s="223">
        <v>6666.67</v>
      </c>
      <c r="K191" s="224">
        <v>3333.33</v>
      </c>
      <c r="L191" s="59" t="str">
        <f t="shared" si="2"/>
        <v/>
      </c>
      <c r="M191" s="12"/>
    </row>
    <row r="192" spans="1:13">
      <c r="A192" s="5" t="s">
        <v>60</v>
      </c>
      <c r="B192" s="6" t="s">
        <v>533</v>
      </c>
      <c r="C192" s="5" t="s">
        <v>48</v>
      </c>
      <c r="D192" s="6" t="s">
        <v>569</v>
      </c>
      <c r="E192" s="5" t="s">
        <v>295</v>
      </c>
      <c r="F192" s="6" t="s">
        <v>590</v>
      </c>
      <c r="G192" s="5" t="s">
        <v>591</v>
      </c>
      <c r="H192" s="6" t="s">
        <v>590</v>
      </c>
      <c r="I192" s="225">
        <v>3000</v>
      </c>
      <c r="J192" s="226">
        <v>2000</v>
      </c>
      <c r="K192" s="227">
        <v>1000</v>
      </c>
      <c r="L192" s="59" t="str">
        <f t="shared" si="2"/>
        <v/>
      </c>
      <c r="M192" s="12"/>
    </row>
    <row r="193" spans="1:13">
      <c r="A193" s="5" t="s">
        <v>60</v>
      </c>
      <c r="B193" s="6" t="s">
        <v>533</v>
      </c>
      <c r="C193" s="5" t="s">
        <v>48</v>
      </c>
      <c r="D193" s="6" t="s">
        <v>569</v>
      </c>
      <c r="E193" s="5" t="s">
        <v>299</v>
      </c>
      <c r="F193" s="6" t="s">
        <v>592</v>
      </c>
      <c r="G193" s="5" t="s">
        <v>593</v>
      </c>
      <c r="H193" s="6" t="s">
        <v>592</v>
      </c>
      <c r="I193" s="58"/>
      <c r="J193" s="58"/>
      <c r="K193" s="58"/>
      <c r="L193" s="59" t="str">
        <f t="shared" si="2"/>
        <v/>
      </c>
      <c r="M193" s="12"/>
    </row>
    <row r="194" spans="1:13">
      <c r="A194" s="5" t="s">
        <v>60</v>
      </c>
      <c r="B194" s="6" t="s">
        <v>533</v>
      </c>
      <c r="C194" s="5" t="s">
        <v>48</v>
      </c>
      <c r="D194" s="6" t="s">
        <v>569</v>
      </c>
      <c r="E194" s="5" t="s">
        <v>303</v>
      </c>
      <c r="F194" s="6" t="s">
        <v>165</v>
      </c>
      <c r="G194" s="5" t="s">
        <v>594</v>
      </c>
      <c r="H194" s="6" t="s">
        <v>165</v>
      </c>
      <c r="I194" s="58"/>
      <c r="J194" s="58"/>
      <c r="K194" s="58"/>
      <c r="L194" s="59" t="str">
        <f t="shared" si="2"/>
        <v/>
      </c>
      <c r="M194" s="12"/>
    </row>
    <row r="195" spans="1:13">
      <c r="A195" s="5" t="s">
        <v>60</v>
      </c>
      <c r="B195" s="6" t="s">
        <v>533</v>
      </c>
      <c r="C195" s="5" t="s">
        <v>48</v>
      </c>
      <c r="D195" s="6" t="s">
        <v>569</v>
      </c>
      <c r="E195" s="5" t="s">
        <v>306</v>
      </c>
      <c r="F195" s="6" t="s">
        <v>595</v>
      </c>
      <c r="G195" s="5" t="s">
        <v>596</v>
      </c>
      <c r="H195" s="6" t="s">
        <v>595</v>
      </c>
      <c r="I195" s="58"/>
      <c r="J195" s="58"/>
      <c r="K195" s="58"/>
      <c r="L195" s="59" t="str">
        <f t="shared" ref="L195:L258" si="3">IF(OR(J195&lt;&gt;0,K195&lt;&gt;0),J195+K195,IF(AND(J195="",K195=""),"",J195+K195))</f>
        <v/>
      </c>
      <c r="M195" s="12"/>
    </row>
    <row r="196" spans="1:13">
      <c r="A196" s="5" t="s">
        <v>60</v>
      </c>
      <c r="B196" s="6" t="s">
        <v>533</v>
      </c>
      <c r="C196" s="5" t="s">
        <v>48</v>
      </c>
      <c r="D196" s="6" t="s">
        <v>569</v>
      </c>
      <c r="E196" s="5" t="s">
        <v>310</v>
      </c>
      <c r="F196" s="6" t="s">
        <v>597</v>
      </c>
      <c r="G196" s="5" t="s">
        <v>598</v>
      </c>
      <c r="H196" s="6" t="s">
        <v>597</v>
      </c>
      <c r="I196" s="58"/>
      <c r="J196" s="58"/>
      <c r="K196" s="58"/>
      <c r="L196" s="59" t="str">
        <f t="shared" si="3"/>
        <v/>
      </c>
      <c r="M196" s="12"/>
    </row>
    <row r="197" spans="1:13">
      <c r="A197" s="5" t="s">
        <v>60</v>
      </c>
      <c r="B197" s="6" t="s">
        <v>533</v>
      </c>
      <c r="C197" s="5" t="s">
        <v>48</v>
      </c>
      <c r="D197" s="6" t="s">
        <v>569</v>
      </c>
      <c r="E197" s="5" t="s">
        <v>312</v>
      </c>
      <c r="F197" s="6" t="s">
        <v>599</v>
      </c>
      <c r="G197" s="5" t="s">
        <v>600</v>
      </c>
      <c r="H197" s="6" t="s">
        <v>599</v>
      </c>
      <c r="I197" s="58"/>
      <c r="J197" s="58"/>
      <c r="K197" s="58"/>
      <c r="L197" s="59" t="str">
        <f t="shared" si="3"/>
        <v/>
      </c>
      <c r="M197" s="12"/>
    </row>
    <row r="198" spans="1:13">
      <c r="A198" s="5" t="s">
        <v>60</v>
      </c>
      <c r="B198" s="6" t="s">
        <v>533</v>
      </c>
      <c r="C198" s="5" t="s">
        <v>48</v>
      </c>
      <c r="D198" s="6" t="s">
        <v>569</v>
      </c>
      <c r="E198" s="5" t="s">
        <v>314</v>
      </c>
      <c r="F198" s="6" t="s">
        <v>601</v>
      </c>
      <c r="G198" s="5" t="s">
        <v>602</v>
      </c>
      <c r="H198" s="6" t="s">
        <v>601</v>
      </c>
      <c r="I198" s="58"/>
      <c r="J198" s="58"/>
      <c r="K198" s="58"/>
      <c r="L198" s="59" t="str">
        <f t="shared" si="3"/>
        <v/>
      </c>
      <c r="M198" s="12"/>
    </row>
    <row r="199" spans="1:13">
      <c r="A199" s="5" t="s">
        <v>60</v>
      </c>
      <c r="B199" s="6" t="s">
        <v>533</v>
      </c>
      <c r="C199" s="5" t="s">
        <v>48</v>
      </c>
      <c r="D199" s="6" t="s">
        <v>569</v>
      </c>
      <c r="E199" s="5" t="s">
        <v>315</v>
      </c>
      <c r="F199" s="6" t="s">
        <v>603</v>
      </c>
      <c r="G199" s="5" t="s">
        <v>604</v>
      </c>
      <c r="H199" s="6" t="s">
        <v>603</v>
      </c>
      <c r="I199" s="228">
        <v>5500</v>
      </c>
      <c r="J199" s="229">
        <v>3666.67</v>
      </c>
      <c r="K199" s="230">
        <v>1833.33</v>
      </c>
      <c r="L199" s="59" t="str">
        <f t="shared" si="3"/>
        <v/>
      </c>
      <c r="M199" s="12"/>
    </row>
    <row r="200" spans="1:13" ht="30">
      <c r="A200" s="5" t="s">
        <v>60</v>
      </c>
      <c r="B200" s="6" t="s">
        <v>533</v>
      </c>
      <c r="C200" s="5" t="s">
        <v>48</v>
      </c>
      <c r="D200" s="6" t="s">
        <v>569</v>
      </c>
      <c r="E200" s="5" t="s">
        <v>316</v>
      </c>
      <c r="F200" s="6" t="s">
        <v>605</v>
      </c>
      <c r="G200" s="5" t="s">
        <v>606</v>
      </c>
      <c r="H200" s="6" t="s">
        <v>607</v>
      </c>
      <c r="I200" s="58"/>
      <c r="J200" s="58"/>
      <c r="K200" s="58"/>
      <c r="L200" s="59" t="str">
        <f t="shared" si="3"/>
        <v/>
      </c>
      <c r="M200" s="12"/>
    </row>
    <row r="201" spans="1:13">
      <c r="A201" s="5" t="s">
        <v>60</v>
      </c>
      <c r="B201" s="6" t="s">
        <v>533</v>
      </c>
      <c r="C201" s="5" t="s">
        <v>48</v>
      </c>
      <c r="D201" s="6" t="s">
        <v>569</v>
      </c>
      <c r="E201" s="5" t="s">
        <v>317</v>
      </c>
      <c r="F201" s="6" t="s">
        <v>608</v>
      </c>
      <c r="G201" s="5" t="s">
        <v>609</v>
      </c>
      <c r="H201" s="6" t="s">
        <v>608</v>
      </c>
      <c r="I201" s="58"/>
      <c r="J201" s="58"/>
      <c r="K201" s="58"/>
      <c r="L201" s="59" t="str">
        <f t="shared" si="3"/>
        <v/>
      </c>
      <c r="M201" s="12"/>
    </row>
    <row r="202" spans="1:13">
      <c r="A202" s="5" t="s">
        <v>60</v>
      </c>
      <c r="B202" s="6" t="s">
        <v>533</v>
      </c>
      <c r="C202" s="5" t="s">
        <v>48</v>
      </c>
      <c r="D202" s="6" t="s">
        <v>569</v>
      </c>
      <c r="E202" s="5" t="s">
        <v>318</v>
      </c>
      <c r="F202" s="6" t="s">
        <v>610</v>
      </c>
      <c r="G202" s="5" t="s">
        <v>611</v>
      </c>
      <c r="H202" s="6" t="s">
        <v>610</v>
      </c>
      <c r="I202" s="58"/>
      <c r="J202" s="58"/>
      <c r="K202" s="58"/>
      <c r="L202" s="59" t="str">
        <f t="shared" si="3"/>
        <v/>
      </c>
      <c r="M202" s="12"/>
    </row>
    <row r="203" spans="1:13">
      <c r="A203" s="5" t="s">
        <v>60</v>
      </c>
      <c r="B203" s="6" t="s">
        <v>533</v>
      </c>
      <c r="C203" s="5" t="s">
        <v>48</v>
      </c>
      <c r="D203" s="6" t="s">
        <v>569</v>
      </c>
      <c r="E203" s="5" t="s">
        <v>319</v>
      </c>
      <c r="F203" s="6" t="s">
        <v>612</v>
      </c>
      <c r="G203" s="5" t="s">
        <v>613</v>
      </c>
      <c r="H203" s="6" t="s">
        <v>614</v>
      </c>
      <c r="I203" s="58"/>
      <c r="J203" s="58"/>
      <c r="K203" s="58"/>
      <c r="L203" s="59" t="str">
        <f t="shared" si="3"/>
        <v/>
      </c>
      <c r="M203" s="12"/>
    </row>
    <row r="204" spans="1:13">
      <c r="A204" s="5" t="s">
        <v>60</v>
      </c>
      <c r="B204" s="6" t="s">
        <v>533</v>
      </c>
      <c r="C204" s="5" t="s">
        <v>48</v>
      </c>
      <c r="D204" s="6" t="s">
        <v>569</v>
      </c>
      <c r="E204" s="5" t="s">
        <v>615</v>
      </c>
      <c r="F204" s="6" t="s">
        <v>616</v>
      </c>
      <c r="G204" s="5" t="s">
        <v>617</v>
      </c>
      <c r="H204" s="6" t="s">
        <v>618</v>
      </c>
      <c r="I204" s="58"/>
      <c r="J204" s="58"/>
      <c r="K204" s="58"/>
      <c r="L204" s="59" t="str">
        <f t="shared" si="3"/>
        <v/>
      </c>
      <c r="M204" s="12"/>
    </row>
    <row r="205" spans="1:13" ht="30">
      <c r="A205" s="5" t="s">
        <v>60</v>
      </c>
      <c r="B205" s="6" t="s">
        <v>533</v>
      </c>
      <c r="C205" s="5" t="s">
        <v>60</v>
      </c>
      <c r="D205" s="6" t="s">
        <v>619</v>
      </c>
      <c r="E205" s="5" t="s">
        <v>255</v>
      </c>
      <c r="F205" s="6" t="s">
        <v>620</v>
      </c>
      <c r="G205" s="5" t="s">
        <v>554</v>
      </c>
      <c r="H205" s="6" t="s">
        <v>553</v>
      </c>
      <c r="I205" s="58"/>
      <c r="J205" s="58"/>
      <c r="K205" s="58"/>
      <c r="L205" s="59" t="str">
        <f t="shared" si="3"/>
        <v/>
      </c>
      <c r="M205" s="12"/>
    </row>
    <row r="206" spans="1:13" ht="30">
      <c r="A206" s="5" t="s">
        <v>60</v>
      </c>
      <c r="B206" s="6" t="s">
        <v>533</v>
      </c>
      <c r="C206" s="5" t="s">
        <v>60</v>
      </c>
      <c r="D206" s="6" t="s">
        <v>619</v>
      </c>
      <c r="E206" s="5" t="s">
        <v>259</v>
      </c>
      <c r="F206" s="6" t="s">
        <v>621</v>
      </c>
      <c r="G206" s="5" t="s">
        <v>556</v>
      </c>
      <c r="H206" s="6" t="s">
        <v>555</v>
      </c>
      <c r="I206" s="58"/>
      <c r="J206" s="58"/>
      <c r="K206" s="58"/>
      <c r="L206" s="59" t="str">
        <f t="shared" si="3"/>
        <v/>
      </c>
      <c r="M206" s="12"/>
    </row>
    <row r="207" spans="1:13" ht="30">
      <c r="A207" s="5" t="s">
        <v>60</v>
      </c>
      <c r="B207" s="6" t="s">
        <v>533</v>
      </c>
      <c r="C207" s="5" t="s">
        <v>60</v>
      </c>
      <c r="D207" s="6" t="s">
        <v>619</v>
      </c>
      <c r="E207" s="5" t="s">
        <v>261</v>
      </c>
      <c r="F207" s="6" t="s">
        <v>622</v>
      </c>
      <c r="G207" s="5" t="s">
        <v>558</v>
      </c>
      <c r="H207" s="6" t="s">
        <v>557</v>
      </c>
      <c r="I207" s="231">
        <v>3450</v>
      </c>
      <c r="J207" s="232">
        <v>2300</v>
      </c>
      <c r="K207" s="233">
        <v>1150</v>
      </c>
      <c r="L207" s="59" t="str">
        <f t="shared" si="3"/>
        <v/>
      </c>
      <c r="M207" s="12"/>
    </row>
    <row r="208" spans="1:13">
      <c r="A208" s="5" t="s">
        <v>60</v>
      </c>
      <c r="B208" s="6" t="s">
        <v>533</v>
      </c>
      <c r="C208" s="5" t="s">
        <v>60</v>
      </c>
      <c r="D208" s="6" t="s">
        <v>619</v>
      </c>
      <c r="E208" s="5" t="s">
        <v>263</v>
      </c>
      <c r="F208" s="6" t="s">
        <v>623</v>
      </c>
      <c r="G208" s="5" t="s">
        <v>560</v>
      </c>
      <c r="H208" s="6" t="s">
        <v>559</v>
      </c>
      <c r="I208" s="58"/>
      <c r="J208" s="58"/>
      <c r="K208" s="58"/>
      <c r="L208" s="59" t="str">
        <f t="shared" si="3"/>
        <v/>
      </c>
      <c r="M208" s="12"/>
    </row>
    <row r="209" spans="1:13" ht="45">
      <c r="A209" s="5" t="s">
        <v>60</v>
      </c>
      <c r="B209" s="6" t="s">
        <v>533</v>
      </c>
      <c r="C209" s="5" t="s">
        <v>60</v>
      </c>
      <c r="D209" s="6" t="s">
        <v>619</v>
      </c>
      <c r="E209" s="5" t="s">
        <v>265</v>
      </c>
      <c r="F209" s="6" t="s">
        <v>624</v>
      </c>
      <c r="G209" s="5" t="s">
        <v>562</v>
      </c>
      <c r="H209" s="6" t="s">
        <v>563</v>
      </c>
      <c r="I209" s="58"/>
      <c r="J209" s="58"/>
      <c r="K209" s="58"/>
      <c r="L209" s="59" t="str">
        <f t="shared" si="3"/>
        <v/>
      </c>
      <c r="M209" s="12"/>
    </row>
    <row r="210" spans="1:13">
      <c r="A210" s="5" t="s">
        <v>60</v>
      </c>
      <c r="B210" s="6" t="s">
        <v>533</v>
      </c>
      <c r="C210" s="5" t="s">
        <v>60</v>
      </c>
      <c r="D210" s="6" t="s">
        <v>619</v>
      </c>
      <c r="E210" s="5" t="s">
        <v>268</v>
      </c>
      <c r="F210" s="6" t="s">
        <v>625</v>
      </c>
      <c r="G210" s="5" t="s">
        <v>565</v>
      </c>
      <c r="H210" s="6" t="s">
        <v>564</v>
      </c>
      <c r="I210" s="58"/>
      <c r="J210" s="58"/>
      <c r="K210" s="58"/>
      <c r="L210" s="59" t="str">
        <f t="shared" si="3"/>
        <v/>
      </c>
      <c r="M210" s="12"/>
    </row>
    <row r="211" spans="1:13" ht="30">
      <c r="A211" s="5" t="s">
        <v>60</v>
      </c>
      <c r="B211" s="6" t="s">
        <v>533</v>
      </c>
      <c r="C211" s="5" t="s">
        <v>60</v>
      </c>
      <c r="D211" s="6" t="s">
        <v>619</v>
      </c>
      <c r="E211" s="5" t="s">
        <v>272</v>
      </c>
      <c r="F211" s="6" t="s">
        <v>626</v>
      </c>
      <c r="G211" s="5" t="s">
        <v>571</v>
      </c>
      <c r="H211" s="6" t="s">
        <v>572</v>
      </c>
      <c r="I211" s="58"/>
      <c r="J211" s="58"/>
      <c r="K211" s="58"/>
      <c r="L211" s="59" t="str">
        <f t="shared" si="3"/>
        <v/>
      </c>
      <c r="M211" s="12"/>
    </row>
    <row r="212" spans="1:13" ht="30">
      <c r="A212" s="5" t="s">
        <v>60</v>
      </c>
      <c r="B212" s="6" t="s">
        <v>533</v>
      </c>
      <c r="C212" s="5" t="s">
        <v>60</v>
      </c>
      <c r="D212" s="6" t="s">
        <v>619</v>
      </c>
      <c r="E212" s="5" t="s">
        <v>289</v>
      </c>
      <c r="F212" s="6" t="s">
        <v>627</v>
      </c>
      <c r="G212" s="5" t="s">
        <v>571</v>
      </c>
      <c r="H212" s="6" t="s">
        <v>572</v>
      </c>
      <c r="I212" s="58"/>
      <c r="J212" s="58"/>
      <c r="K212" s="58"/>
      <c r="L212" s="59" t="str">
        <f t="shared" si="3"/>
        <v/>
      </c>
      <c r="M212" s="12"/>
    </row>
    <row r="213" spans="1:13" ht="30">
      <c r="A213" s="5" t="s">
        <v>60</v>
      </c>
      <c r="B213" s="6" t="s">
        <v>533</v>
      </c>
      <c r="C213" s="5" t="s">
        <v>60</v>
      </c>
      <c r="D213" s="6" t="s">
        <v>619</v>
      </c>
      <c r="E213" s="5" t="s">
        <v>291</v>
      </c>
      <c r="F213" s="6" t="s">
        <v>628</v>
      </c>
      <c r="G213" s="5" t="s">
        <v>576</v>
      </c>
      <c r="H213" s="6" t="s">
        <v>575</v>
      </c>
      <c r="I213" s="58"/>
      <c r="J213" s="58"/>
      <c r="K213" s="58"/>
      <c r="L213" s="59" t="str">
        <f t="shared" si="3"/>
        <v/>
      </c>
      <c r="M213" s="12"/>
    </row>
    <row r="214" spans="1:13" ht="30">
      <c r="A214" s="5" t="s">
        <v>60</v>
      </c>
      <c r="B214" s="6" t="s">
        <v>533</v>
      </c>
      <c r="C214" s="5" t="s">
        <v>60</v>
      </c>
      <c r="D214" s="6" t="s">
        <v>619</v>
      </c>
      <c r="E214" s="5" t="s">
        <v>295</v>
      </c>
      <c r="F214" s="6" t="s">
        <v>629</v>
      </c>
      <c r="G214" s="5" t="s">
        <v>578</v>
      </c>
      <c r="H214" s="6" t="s">
        <v>579</v>
      </c>
      <c r="I214" s="58"/>
      <c r="J214" s="58"/>
      <c r="K214" s="58"/>
      <c r="L214" s="59" t="str">
        <f t="shared" si="3"/>
        <v/>
      </c>
      <c r="M214" s="12"/>
    </row>
    <row r="215" spans="1:13" ht="30">
      <c r="A215" s="5" t="s">
        <v>60</v>
      </c>
      <c r="B215" s="6" t="s">
        <v>533</v>
      </c>
      <c r="C215" s="5" t="s">
        <v>60</v>
      </c>
      <c r="D215" s="6" t="s">
        <v>619</v>
      </c>
      <c r="E215" s="5" t="s">
        <v>299</v>
      </c>
      <c r="F215" s="6" t="s">
        <v>630</v>
      </c>
      <c r="G215" s="5" t="s">
        <v>584</v>
      </c>
      <c r="H215" s="6" t="s">
        <v>583</v>
      </c>
      <c r="I215" s="58"/>
      <c r="J215" s="58"/>
      <c r="K215" s="58"/>
      <c r="L215" s="59" t="str">
        <f t="shared" si="3"/>
        <v/>
      </c>
      <c r="M215" s="12"/>
    </row>
    <row r="216" spans="1:13" ht="30">
      <c r="A216" s="5" t="s">
        <v>60</v>
      </c>
      <c r="B216" s="6" t="s">
        <v>533</v>
      </c>
      <c r="C216" s="5" t="s">
        <v>60</v>
      </c>
      <c r="D216" s="6" t="s">
        <v>619</v>
      </c>
      <c r="E216" s="5" t="s">
        <v>303</v>
      </c>
      <c r="F216" s="6" t="s">
        <v>631</v>
      </c>
      <c r="G216" s="5" t="s">
        <v>586</v>
      </c>
      <c r="H216" s="6" t="s">
        <v>585</v>
      </c>
      <c r="I216" s="58"/>
      <c r="J216" s="58"/>
      <c r="K216" s="58"/>
      <c r="L216" s="59" t="str">
        <f t="shared" si="3"/>
        <v/>
      </c>
      <c r="M216" s="12"/>
    </row>
    <row r="217" spans="1:13" ht="30">
      <c r="A217" s="5" t="s">
        <v>60</v>
      </c>
      <c r="B217" s="6" t="s">
        <v>533</v>
      </c>
      <c r="C217" s="5" t="s">
        <v>60</v>
      </c>
      <c r="D217" s="6" t="s">
        <v>619</v>
      </c>
      <c r="E217" s="5" t="s">
        <v>306</v>
      </c>
      <c r="F217" s="6" t="s">
        <v>632</v>
      </c>
      <c r="G217" s="5" t="s">
        <v>588</v>
      </c>
      <c r="H217" s="6" t="s">
        <v>589</v>
      </c>
      <c r="I217" s="58"/>
      <c r="J217" s="58"/>
      <c r="K217" s="58"/>
      <c r="L217" s="59" t="str">
        <f t="shared" si="3"/>
        <v/>
      </c>
      <c r="M217" s="12"/>
    </row>
    <row r="218" spans="1:13">
      <c r="A218" s="5" t="s">
        <v>60</v>
      </c>
      <c r="B218" s="6" t="s">
        <v>533</v>
      </c>
      <c r="C218" s="5" t="s">
        <v>60</v>
      </c>
      <c r="D218" s="6" t="s">
        <v>619</v>
      </c>
      <c r="E218" s="5" t="s">
        <v>310</v>
      </c>
      <c r="F218" s="6" t="s">
        <v>633</v>
      </c>
      <c r="G218" s="5" t="s">
        <v>591</v>
      </c>
      <c r="H218" s="6" t="s">
        <v>590</v>
      </c>
      <c r="I218" s="58"/>
      <c r="J218" s="58"/>
      <c r="K218" s="58"/>
      <c r="L218" s="59" t="str">
        <f t="shared" si="3"/>
        <v/>
      </c>
      <c r="M218" s="12"/>
    </row>
    <row r="219" spans="1:13">
      <c r="A219" s="5" t="s">
        <v>60</v>
      </c>
      <c r="B219" s="6" t="s">
        <v>533</v>
      </c>
      <c r="C219" s="5" t="s">
        <v>60</v>
      </c>
      <c r="D219" s="6" t="s">
        <v>619</v>
      </c>
      <c r="E219" s="5" t="s">
        <v>312</v>
      </c>
      <c r="F219" s="6" t="s">
        <v>634</v>
      </c>
      <c r="G219" s="5" t="s">
        <v>593</v>
      </c>
      <c r="H219" s="6" t="s">
        <v>592</v>
      </c>
      <c r="I219" s="58"/>
      <c r="J219" s="58"/>
      <c r="K219" s="58"/>
      <c r="L219" s="59" t="str">
        <f t="shared" si="3"/>
        <v/>
      </c>
      <c r="M219" s="12"/>
    </row>
    <row r="220" spans="1:13" ht="30">
      <c r="A220" s="5" t="s">
        <v>60</v>
      </c>
      <c r="B220" s="6" t="s">
        <v>533</v>
      </c>
      <c r="C220" s="5" t="s">
        <v>60</v>
      </c>
      <c r="D220" s="6" t="s">
        <v>619</v>
      </c>
      <c r="E220" s="5" t="s">
        <v>314</v>
      </c>
      <c r="F220" s="6" t="s">
        <v>635</v>
      </c>
      <c r="G220" s="5" t="s">
        <v>594</v>
      </c>
      <c r="H220" s="6" t="s">
        <v>165</v>
      </c>
      <c r="I220" s="58"/>
      <c r="J220" s="58"/>
      <c r="K220" s="58"/>
      <c r="L220" s="59" t="str">
        <f t="shared" si="3"/>
        <v/>
      </c>
      <c r="M220" s="12"/>
    </row>
    <row r="221" spans="1:13">
      <c r="A221" s="5" t="s">
        <v>60</v>
      </c>
      <c r="B221" s="6" t="s">
        <v>533</v>
      </c>
      <c r="C221" s="5" t="s">
        <v>60</v>
      </c>
      <c r="D221" s="6" t="s">
        <v>619</v>
      </c>
      <c r="E221" s="5" t="s">
        <v>315</v>
      </c>
      <c r="F221" s="6" t="s">
        <v>636</v>
      </c>
      <c r="G221" s="5" t="s">
        <v>596</v>
      </c>
      <c r="H221" s="6" t="s">
        <v>595</v>
      </c>
      <c r="I221" s="58"/>
      <c r="J221" s="58"/>
      <c r="K221" s="58"/>
      <c r="L221" s="59" t="str">
        <f t="shared" si="3"/>
        <v/>
      </c>
      <c r="M221" s="12"/>
    </row>
    <row r="222" spans="1:13">
      <c r="A222" s="5" t="s">
        <v>60</v>
      </c>
      <c r="B222" s="6" t="s">
        <v>533</v>
      </c>
      <c r="C222" s="5" t="s">
        <v>60</v>
      </c>
      <c r="D222" s="6" t="s">
        <v>619</v>
      </c>
      <c r="E222" s="5" t="s">
        <v>316</v>
      </c>
      <c r="F222" s="6" t="s">
        <v>637</v>
      </c>
      <c r="G222" s="5" t="s">
        <v>598</v>
      </c>
      <c r="H222" s="6" t="s">
        <v>597</v>
      </c>
      <c r="I222" s="58"/>
      <c r="J222" s="58"/>
      <c r="K222" s="58"/>
      <c r="L222" s="59" t="str">
        <f t="shared" si="3"/>
        <v/>
      </c>
      <c r="M222" s="12"/>
    </row>
    <row r="223" spans="1:13" ht="30">
      <c r="A223" s="5" t="s">
        <v>60</v>
      </c>
      <c r="B223" s="6" t="s">
        <v>533</v>
      </c>
      <c r="C223" s="5" t="s">
        <v>60</v>
      </c>
      <c r="D223" s="6" t="s">
        <v>619</v>
      </c>
      <c r="E223" s="5" t="s">
        <v>317</v>
      </c>
      <c r="F223" s="6" t="s">
        <v>638</v>
      </c>
      <c r="G223" s="5" t="s">
        <v>600</v>
      </c>
      <c r="H223" s="6" t="s">
        <v>599</v>
      </c>
      <c r="I223" s="58"/>
      <c r="J223" s="58"/>
      <c r="K223" s="58"/>
      <c r="L223" s="59" t="str">
        <f t="shared" si="3"/>
        <v/>
      </c>
      <c r="M223" s="12"/>
    </row>
    <row r="224" spans="1:13" ht="30">
      <c r="A224" s="5" t="s">
        <v>60</v>
      </c>
      <c r="B224" s="6" t="s">
        <v>533</v>
      </c>
      <c r="C224" s="5" t="s">
        <v>60</v>
      </c>
      <c r="D224" s="6" t="s">
        <v>619</v>
      </c>
      <c r="E224" s="5" t="s">
        <v>318</v>
      </c>
      <c r="F224" s="6" t="s">
        <v>639</v>
      </c>
      <c r="G224" s="5" t="s">
        <v>602</v>
      </c>
      <c r="H224" s="6" t="s">
        <v>601</v>
      </c>
      <c r="I224" s="58"/>
      <c r="J224" s="58"/>
      <c r="K224" s="58"/>
      <c r="L224" s="59" t="str">
        <f t="shared" si="3"/>
        <v/>
      </c>
      <c r="M224" s="12"/>
    </row>
    <row r="225" spans="1:13">
      <c r="A225" s="5" t="s">
        <v>60</v>
      </c>
      <c r="B225" s="6" t="s">
        <v>533</v>
      </c>
      <c r="C225" s="5" t="s">
        <v>60</v>
      </c>
      <c r="D225" s="6" t="s">
        <v>619</v>
      </c>
      <c r="E225" s="5" t="s">
        <v>319</v>
      </c>
      <c r="F225" s="6" t="s">
        <v>640</v>
      </c>
      <c r="G225" s="5" t="s">
        <v>604</v>
      </c>
      <c r="H225" s="6" t="s">
        <v>603</v>
      </c>
      <c r="I225" s="58"/>
      <c r="J225" s="58"/>
      <c r="K225" s="58"/>
      <c r="L225" s="59" t="str">
        <f t="shared" si="3"/>
        <v/>
      </c>
      <c r="M225" s="12"/>
    </row>
    <row r="226" spans="1:13">
      <c r="A226" s="5" t="s">
        <v>60</v>
      </c>
      <c r="B226" s="6" t="s">
        <v>533</v>
      </c>
      <c r="C226" s="5" t="s">
        <v>60</v>
      </c>
      <c r="D226" s="6" t="s">
        <v>619</v>
      </c>
      <c r="E226" s="5" t="s">
        <v>615</v>
      </c>
      <c r="F226" s="6" t="s">
        <v>641</v>
      </c>
      <c r="G226" s="5" t="s">
        <v>642</v>
      </c>
      <c r="H226" s="6" t="s">
        <v>643</v>
      </c>
      <c r="I226" s="58"/>
      <c r="J226" s="58"/>
      <c r="K226" s="58"/>
      <c r="L226" s="59" t="str">
        <f t="shared" si="3"/>
        <v/>
      </c>
      <c r="M226" s="12"/>
    </row>
    <row r="227" spans="1:13">
      <c r="A227" s="5" t="s">
        <v>60</v>
      </c>
      <c r="B227" s="6" t="s">
        <v>533</v>
      </c>
      <c r="C227" s="5" t="s">
        <v>60</v>
      </c>
      <c r="D227" s="6" t="s">
        <v>619</v>
      </c>
      <c r="E227" s="5" t="s">
        <v>644</v>
      </c>
      <c r="F227" s="6" t="s">
        <v>645</v>
      </c>
      <c r="G227" s="5" t="s">
        <v>606</v>
      </c>
      <c r="H227" s="6" t="s">
        <v>607</v>
      </c>
      <c r="I227" s="58"/>
      <c r="J227" s="58"/>
      <c r="K227" s="58"/>
      <c r="L227" s="59" t="str">
        <f t="shared" si="3"/>
        <v/>
      </c>
      <c r="M227" s="12"/>
    </row>
    <row r="228" spans="1:13" ht="30">
      <c r="A228" s="5" t="s">
        <v>60</v>
      </c>
      <c r="B228" s="6" t="s">
        <v>533</v>
      </c>
      <c r="C228" s="5" t="s">
        <v>60</v>
      </c>
      <c r="D228" s="6" t="s">
        <v>619</v>
      </c>
      <c r="E228" s="5" t="s">
        <v>646</v>
      </c>
      <c r="F228" s="6" t="s">
        <v>647</v>
      </c>
      <c r="G228" s="5" t="s">
        <v>609</v>
      </c>
      <c r="H228" s="6" t="s">
        <v>608</v>
      </c>
      <c r="I228" s="58"/>
      <c r="J228" s="58"/>
      <c r="K228" s="58"/>
      <c r="L228" s="59" t="str">
        <f t="shared" si="3"/>
        <v/>
      </c>
      <c r="M228" s="12"/>
    </row>
    <row r="229" spans="1:13">
      <c r="A229" s="5" t="s">
        <v>60</v>
      </c>
      <c r="B229" s="6" t="s">
        <v>533</v>
      </c>
      <c r="C229" s="5" t="s">
        <v>60</v>
      </c>
      <c r="D229" s="6" t="s">
        <v>619</v>
      </c>
      <c r="E229" s="5" t="s">
        <v>648</v>
      </c>
      <c r="F229" s="6" t="s">
        <v>649</v>
      </c>
      <c r="G229" s="5" t="s">
        <v>611</v>
      </c>
      <c r="H229" s="6" t="s">
        <v>610</v>
      </c>
      <c r="I229" s="58"/>
      <c r="J229" s="58"/>
      <c r="K229" s="58"/>
      <c r="L229" s="59" t="str">
        <f t="shared" si="3"/>
        <v/>
      </c>
      <c r="M229" s="12"/>
    </row>
    <row r="230" spans="1:13">
      <c r="A230" s="5" t="s">
        <v>60</v>
      </c>
      <c r="B230" s="6" t="s">
        <v>533</v>
      </c>
      <c r="C230" s="5" t="s">
        <v>60</v>
      </c>
      <c r="D230" s="6" t="s">
        <v>619</v>
      </c>
      <c r="E230" s="5" t="s">
        <v>650</v>
      </c>
      <c r="F230" s="6" t="s">
        <v>651</v>
      </c>
      <c r="G230" s="5" t="s">
        <v>544</v>
      </c>
      <c r="H230" s="6" t="s">
        <v>545</v>
      </c>
      <c r="I230" s="58"/>
      <c r="J230" s="58"/>
      <c r="K230" s="58"/>
      <c r="L230" s="59" t="str">
        <f t="shared" si="3"/>
        <v/>
      </c>
      <c r="M230" s="12"/>
    </row>
    <row r="231" spans="1:13" ht="30">
      <c r="A231" s="5" t="s">
        <v>60</v>
      </c>
      <c r="B231" s="6" t="s">
        <v>533</v>
      </c>
      <c r="C231" s="5" t="s">
        <v>62</v>
      </c>
      <c r="D231" s="6" t="s">
        <v>652</v>
      </c>
      <c r="E231" s="5" t="s">
        <v>255</v>
      </c>
      <c r="F231" s="6" t="s">
        <v>653</v>
      </c>
      <c r="G231" s="5" t="s">
        <v>654</v>
      </c>
      <c r="H231" s="6" t="s">
        <v>655</v>
      </c>
      <c r="I231" s="58"/>
      <c r="J231" s="58"/>
      <c r="K231" s="58"/>
      <c r="L231" s="59" t="str">
        <f t="shared" si="3"/>
        <v/>
      </c>
      <c r="M231" s="12"/>
    </row>
    <row r="232" spans="1:13" ht="30">
      <c r="A232" s="5" t="s">
        <v>60</v>
      </c>
      <c r="B232" s="6" t="s">
        <v>533</v>
      </c>
      <c r="C232" s="5" t="s">
        <v>62</v>
      </c>
      <c r="D232" s="6" t="s">
        <v>652</v>
      </c>
      <c r="E232" s="5" t="s">
        <v>259</v>
      </c>
      <c r="F232" s="6" t="s">
        <v>656</v>
      </c>
      <c r="G232" s="5" t="s">
        <v>654</v>
      </c>
      <c r="H232" s="6" t="s">
        <v>655</v>
      </c>
      <c r="I232" s="58"/>
      <c r="J232" s="58"/>
      <c r="K232" s="58"/>
      <c r="L232" s="59" t="str">
        <f t="shared" si="3"/>
        <v/>
      </c>
      <c r="M232" s="12"/>
    </row>
    <row r="233" spans="1:13">
      <c r="A233" s="5" t="s">
        <v>62</v>
      </c>
      <c r="B233" s="6" t="s">
        <v>657</v>
      </c>
      <c r="C233" s="5" t="s">
        <v>35</v>
      </c>
      <c r="D233" s="6" t="s">
        <v>658</v>
      </c>
      <c r="E233" s="5" t="s">
        <v>255</v>
      </c>
      <c r="F233" s="6" t="s">
        <v>659</v>
      </c>
      <c r="G233" s="5" t="s">
        <v>660</v>
      </c>
      <c r="H233" s="6" t="s">
        <v>659</v>
      </c>
      <c r="I233" s="234">
        <v>500.04</v>
      </c>
      <c r="J233" s="235">
        <v>333.36</v>
      </c>
      <c r="K233" s="236">
        <v>166.68</v>
      </c>
      <c r="L233" s="59" t="str">
        <f t="shared" si="3"/>
        <v/>
      </c>
      <c r="M233" s="12"/>
    </row>
    <row r="234" spans="1:13">
      <c r="A234" s="5" t="s">
        <v>62</v>
      </c>
      <c r="B234" s="6" t="s">
        <v>657</v>
      </c>
      <c r="C234" s="5" t="s">
        <v>35</v>
      </c>
      <c r="D234" s="6" t="s">
        <v>658</v>
      </c>
      <c r="E234" s="5" t="s">
        <v>259</v>
      </c>
      <c r="F234" s="6" t="s">
        <v>661</v>
      </c>
      <c r="G234" s="5" t="s">
        <v>662</v>
      </c>
      <c r="H234" s="6" t="s">
        <v>663</v>
      </c>
      <c r="I234" s="58"/>
      <c r="J234" s="58"/>
      <c r="K234" s="58"/>
      <c r="L234" s="59" t="str">
        <f t="shared" si="3"/>
        <v/>
      </c>
      <c r="M234" s="12"/>
    </row>
    <row r="235" spans="1:13">
      <c r="A235" s="5" t="s">
        <v>62</v>
      </c>
      <c r="B235" s="6" t="s">
        <v>657</v>
      </c>
      <c r="C235" s="5" t="s">
        <v>35</v>
      </c>
      <c r="D235" s="6" t="s">
        <v>658</v>
      </c>
      <c r="E235" s="5" t="s">
        <v>261</v>
      </c>
      <c r="F235" s="6" t="s">
        <v>664</v>
      </c>
      <c r="G235" s="5" t="s">
        <v>665</v>
      </c>
      <c r="H235" s="6" t="s">
        <v>664</v>
      </c>
      <c r="I235" s="58"/>
      <c r="J235" s="58"/>
      <c r="K235" s="58"/>
      <c r="L235" s="59" t="str">
        <f t="shared" si="3"/>
        <v/>
      </c>
      <c r="M235" s="12"/>
    </row>
    <row r="236" spans="1:13">
      <c r="A236" s="5" t="s">
        <v>62</v>
      </c>
      <c r="B236" s="6" t="s">
        <v>657</v>
      </c>
      <c r="C236" s="5" t="s">
        <v>35</v>
      </c>
      <c r="D236" s="6" t="s">
        <v>658</v>
      </c>
      <c r="E236" s="5" t="s">
        <v>263</v>
      </c>
      <c r="F236" s="6" t="s">
        <v>666</v>
      </c>
      <c r="G236" s="5" t="s">
        <v>667</v>
      </c>
      <c r="H236" s="6" t="s">
        <v>668</v>
      </c>
      <c r="I236" s="58"/>
      <c r="J236" s="58"/>
      <c r="K236" s="58"/>
      <c r="L236" s="59" t="str">
        <f t="shared" si="3"/>
        <v/>
      </c>
      <c r="M236" s="12"/>
    </row>
    <row r="237" spans="1:13">
      <c r="A237" s="5" t="s">
        <v>62</v>
      </c>
      <c r="B237" s="6" t="s">
        <v>657</v>
      </c>
      <c r="C237" s="5" t="s">
        <v>35</v>
      </c>
      <c r="D237" s="6" t="s">
        <v>658</v>
      </c>
      <c r="E237" s="5" t="s">
        <v>265</v>
      </c>
      <c r="F237" s="6" t="s">
        <v>669</v>
      </c>
      <c r="G237" s="5" t="s">
        <v>670</v>
      </c>
      <c r="H237" s="6" t="s">
        <v>671</v>
      </c>
      <c r="I237" s="58"/>
      <c r="J237" s="58"/>
      <c r="K237" s="58"/>
      <c r="L237" s="59" t="str">
        <f t="shared" si="3"/>
        <v/>
      </c>
      <c r="M237" s="12"/>
    </row>
    <row r="238" spans="1:13">
      <c r="A238" s="5" t="s">
        <v>62</v>
      </c>
      <c r="B238" s="6" t="s">
        <v>657</v>
      </c>
      <c r="C238" s="5" t="s">
        <v>35</v>
      </c>
      <c r="D238" s="6" t="s">
        <v>658</v>
      </c>
      <c r="E238" s="5" t="s">
        <v>268</v>
      </c>
      <c r="F238" s="6" t="s">
        <v>672</v>
      </c>
      <c r="G238" s="5" t="s">
        <v>662</v>
      </c>
      <c r="H238" s="6" t="s">
        <v>663</v>
      </c>
      <c r="I238" s="237">
        <v>2666.95</v>
      </c>
      <c r="J238" s="238">
        <v>1777.97</v>
      </c>
      <c r="K238" s="239">
        <v>888.98</v>
      </c>
      <c r="L238" s="59" t="str">
        <f t="shared" si="3"/>
        <v/>
      </c>
      <c r="M238" s="12"/>
    </row>
    <row r="239" spans="1:13" ht="30">
      <c r="A239" s="5" t="s">
        <v>62</v>
      </c>
      <c r="B239" s="6" t="s">
        <v>657</v>
      </c>
      <c r="C239" s="5" t="s">
        <v>39</v>
      </c>
      <c r="D239" s="6" t="s">
        <v>673</v>
      </c>
      <c r="E239" s="5" t="s">
        <v>255</v>
      </c>
      <c r="F239" s="6" t="s">
        <v>674</v>
      </c>
      <c r="G239" s="5" t="s">
        <v>675</v>
      </c>
      <c r="H239" s="6" t="s">
        <v>676</v>
      </c>
      <c r="I239" s="58"/>
      <c r="J239" s="58"/>
      <c r="K239" s="58"/>
      <c r="L239" s="59" t="str">
        <f t="shared" si="3"/>
        <v/>
      </c>
      <c r="M239" s="12"/>
    </row>
    <row r="240" spans="1:13" ht="45">
      <c r="A240" s="5" t="s">
        <v>62</v>
      </c>
      <c r="B240" s="6" t="s">
        <v>657</v>
      </c>
      <c r="C240" s="5" t="s">
        <v>39</v>
      </c>
      <c r="D240" s="6" t="s">
        <v>673</v>
      </c>
      <c r="E240" s="5" t="s">
        <v>259</v>
      </c>
      <c r="F240" s="6" t="s">
        <v>677</v>
      </c>
      <c r="G240" s="5" t="s">
        <v>678</v>
      </c>
      <c r="H240" s="6" t="s">
        <v>679</v>
      </c>
      <c r="I240" s="58"/>
      <c r="J240" s="58"/>
      <c r="K240" s="58"/>
      <c r="L240" s="59" t="str">
        <f t="shared" si="3"/>
        <v/>
      </c>
      <c r="M240" s="12"/>
    </row>
    <row r="241" spans="1:13" ht="30">
      <c r="A241" s="5" t="s">
        <v>62</v>
      </c>
      <c r="B241" s="6" t="s">
        <v>657</v>
      </c>
      <c r="C241" s="5" t="s">
        <v>39</v>
      </c>
      <c r="D241" s="6" t="s">
        <v>673</v>
      </c>
      <c r="E241" s="5" t="s">
        <v>261</v>
      </c>
      <c r="F241" s="6" t="s">
        <v>680</v>
      </c>
      <c r="G241" s="5" t="s">
        <v>681</v>
      </c>
      <c r="H241" s="6" t="s">
        <v>682</v>
      </c>
      <c r="I241" s="58"/>
      <c r="J241" s="58"/>
      <c r="K241" s="58"/>
      <c r="L241" s="59" t="str">
        <f t="shared" si="3"/>
        <v/>
      </c>
      <c r="M241" s="12"/>
    </row>
    <row r="242" spans="1:13">
      <c r="A242" s="5" t="s">
        <v>62</v>
      </c>
      <c r="B242" s="6" t="s">
        <v>657</v>
      </c>
      <c r="C242" s="5" t="s">
        <v>39</v>
      </c>
      <c r="D242" s="6" t="s">
        <v>673</v>
      </c>
      <c r="E242" s="5" t="s">
        <v>263</v>
      </c>
      <c r="F242" s="6" t="s">
        <v>266</v>
      </c>
      <c r="G242" s="5" t="s">
        <v>267</v>
      </c>
      <c r="H242" s="6" t="s">
        <v>266</v>
      </c>
      <c r="I242" s="58"/>
      <c r="J242" s="58"/>
      <c r="K242" s="58"/>
      <c r="L242" s="59" t="str">
        <f t="shared" si="3"/>
        <v/>
      </c>
      <c r="M242" s="12"/>
    </row>
    <row r="243" spans="1:13" ht="30">
      <c r="A243" s="5" t="s">
        <v>62</v>
      </c>
      <c r="B243" s="6" t="s">
        <v>657</v>
      </c>
      <c r="C243" s="5" t="s">
        <v>39</v>
      </c>
      <c r="D243" s="6" t="s">
        <v>673</v>
      </c>
      <c r="E243" s="5" t="s">
        <v>265</v>
      </c>
      <c r="F243" s="6" t="s">
        <v>683</v>
      </c>
      <c r="G243" s="5" t="s">
        <v>684</v>
      </c>
      <c r="H243" s="6" t="s">
        <v>685</v>
      </c>
      <c r="I243" s="58"/>
      <c r="J243" s="58"/>
      <c r="K243" s="58"/>
      <c r="L243" s="59" t="str">
        <f t="shared" si="3"/>
        <v/>
      </c>
      <c r="M243" s="12"/>
    </row>
    <row r="244" spans="1:13" ht="45">
      <c r="A244" s="5" t="s">
        <v>62</v>
      </c>
      <c r="B244" s="6" t="s">
        <v>657</v>
      </c>
      <c r="C244" s="5" t="s">
        <v>39</v>
      </c>
      <c r="D244" s="6" t="s">
        <v>673</v>
      </c>
      <c r="E244" s="5" t="s">
        <v>268</v>
      </c>
      <c r="F244" s="6" t="s">
        <v>376</v>
      </c>
      <c r="G244" s="5" t="s">
        <v>678</v>
      </c>
      <c r="H244" s="6" t="s">
        <v>679</v>
      </c>
      <c r="I244" s="58"/>
      <c r="J244" s="58"/>
      <c r="K244" s="58"/>
      <c r="L244" s="59" t="str">
        <f t="shared" si="3"/>
        <v/>
      </c>
      <c r="M244" s="12"/>
    </row>
    <row r="245" spans="1:13" ht="45">
      <c r="A245" s="5" t="s">
        <v>62</v>
      </c>
      <c r="B245" s="6" t="s">
        <v>657</v>
      </c>
      <c r="C245" s="5" t="s">
        <v>39</v>
      </c>
      <c r="D245" s="6" t="s">
        <v>673</v>
      </c>
      <c r="E245" s="5" t="s">
        <v>272</v>
      </c>
      <c r="F245" s="6" t="s">
        <v>377</v>
      </c>
      <c r="G245" s="5" t="s">
        <v>678</v>
      </c>
      <c r="H245" s="6" t="s">
        <v>679</v>
      </c>
      <c r="I245" s="58"/>
      <c r="J245" s="58"/>
      <c r="K245" s="58"/>
      <c r="L245" s="59" t="str">
        <f t="shared" si="3"/>
        <v/>
      </c>
      <c r="M245" s="12"/>
    </row>
    <row r="246" spans="1:13" ht="45">
      <c r="A246" s="5" t="s">
        <v>62</v>
      </c>
      <c r="B246" s="6" t="s">
        <v>657</v>
      </c>
      <c r="C246" s="5" t="s">
        <v>39</v>
      </c>
      <c r="D246" s="6" t="s">
        <v>673</v>
      </c>
      <c r="E246" s="5" t="s">
        <v>289</v>
      </c>
      <c r="F246" s="6" t="s">
        <v>378</v>
      </c>
      <c r="G246" s="5" t="s">
        <v>678</v>
      </c>
      <c r="H246" s="6" t="s">
        <v>679</v>
      </c>
      <c r="I246" s="58"/>
      <c r="J246" s="58"/>
      <c r="K246" s="58"/>
      <c r="L246" s="59" t="str">
        <f t="shared" si="3"/>
        <v/>
      </c>
      <c r="M246" s="12"/>
    </row>
    <row r="247" spans="1:13" ht="30">
      <c r="A247" s="5" t="s">
        <v>62</v>
      </c>
      <c r="B247" s="6" t="s">
        <v>657</v>
      </c>
      <c r="C247" s="5" t="s">
        <v>48</v>
      </c>
      <c r="D247" s="6" t="s">
        <v>686</v>
      </c>
      <c r="E247" s="5" t="s">
        <v>255</v>
      </c>
      <c r="F247" s="6" t="s">
        <v>687</v>
      </c>
      <c r="G247" s="5" t="s">
        <v>417</v>
      </c>
      <c r="H247" s="6" t="s">
        <v>418</v>
      </c>
      <c r="I247" s="58"/>
      <c r="J247" s="58"/>
      <c r="K247" s="58"/>
      <c r="L247" s="59" t="str">
        <f t="shared" si="3"/>
        <v/>
      </c>
      <c r="M247" s="12"/>
    </row>
    <row r="248" spans="1:13" ht="30">
      <c r="A248" s="5" t="s">
        <v>62</v>
      </c>
      <c r="B248" s="6" t="s">
        <v>657</v>
      </c>
      <c r="C248" s="5" t="s">
        <v>48</v>
      </c>
      <c r="D248" s="6" t="s">
        <v>686</v>
      </c>
      <c r="E248" s="5" t="s">
        <v>259</v>
      </c>
      <c r="F248" s="6" t="s">
        <v>688</v>
      </c>
      <c r="G248" s="5" t="s">
        <v>417</v>
      </c>
      <c r="H248" s="6" t="s">
        <v>418</v>
      </c>
      <c r="I248" s="58"/>
      <c r="J248" s="58"/>
      <c r="K248" s="58"/>
      <c r="L248" s="59" t="str">
        <f t="shared" si="3"/>
        <v/>
      </c>
      <c r="M248" s="12"/>
    </row>
    <row r="249" spans="1:13" ht="30">
      <c r="A249" s="5" t="s">
        <v>62</v>
      </c>
      <c r="B249" s="6" t="s">
        <v>657</v>
      </c>
      <c r="C249" s="5" t="s">
        <v>48</v>
      </c>
      <c r="D249" s="6" t="s">
        <v>686</v>
      </c>
      <c r="E249" s="5" t="s">
        <v>261</v>
      </c>
      <c r="F249" s="6" t="s">
        <v>689</v>
      </c>
      <c r="G249" s="5" t="s">
        <v>417</v>
      </c>
      <c r="H249" s="6" t="s">
        <v>418</v>
      </c>
      <c r="I249" s="58"/>
      <c r="J249" s="58"/>
      <c r="K249" s="58"/>
      <c r="L249" s="59" t="str">
        <f t="shared" si="3"/>
        <v/>
      </c>
      <c r="M249" s="12"/>
    </row>
    <row r="250" spans="1:13" ht="30">
      <c r="A250" s="5" t="s">
        <v>62</v>
      </c>
      <c r="B250" s="6" t="s">
        <v>657</v>
      </c>
      <c r="C250" s="5" t="s">
        <v>48</v>
      </c>
      <c r="D250" s="6" t="s">
        <v>686</v>
      </c>
      <c r="E250" s="5" t="s">
        <v>263</v>
      </c>
      <c r="F250" s="6" t="s">
        <v>690</v>
      </c>
      <c r="G250" s="5" t="s">
        <v>417</v>
      </c>
      <c r="H250" s="6" t="s">
        <v>418</v>
      </c>
      <c r="I250" s="58"/>
      <c r="J250" s="58"/>
      <c r="K250" s="58"/>
      <c r="L250" s="59" t="str">
        <f t="shared" si="3"/>
        <v/>
      </c>
      <c r="M250" s="12"/>
    </row>
    <row r="251" spans="1:13" ht="30">
      <c r="A251" s="5" t="s">
        <v>62</v>
      </c>
      <c r="B251" s="6" t="s">
        <v>657</v>
      </c>
      <c r="C251" s="5" t="s">
        <v>48</v>
      </c>
      <c r="D251" s="6" t="s">
        <v>686</v>
      </c>
      <c r="E251" s="5" t="s">
        <v>265</v>
      </c>
      <c r="F251" s="6" t="s">
        <v>691</v>
      </c>
      <c r="G251" s="5" t="s">
        <v>417</v>
      </c>
      <c r="H251" s="6" t="s">
        <v>418</v>
      </c>
      <c r="I251" s="58"/>
      <c r="J251" s="58"/>
      <c r="K251" s="58"/>
      <c r="L251" s="59" t="str">
        <f t="shared" si="3"/>
        <v/>
      </c>
      <c r="M251" s="12"/>
    </row>
    <row r="252" spans="1:13">
      <c r="A252" s="5" t="s">
        <v>62</v>
      </c>
      <c r="B252" s="6" t="s">
        <v>657</v>
      </c>
      <c r="C252" s="5" t="s">
        <v>60</v>
      </c>
      <c r="D252" s="6" t="s">
        <v>692</v>
      </c>
      <c r="E252" s="5" t="s">
        <v>255</v>
      </c>
      <c r="F252" s="6" t="s">
        <v>693</v>
      </c>
      <c r="G252" s="5" t="s">
        <v>694</v>
      </c>
      <c r="H252" s="6" t="s">
        <v>695</v>
      </c>
      <c r="I252" s="58"/>
      <c r="J252" s="58"/>
      <c r="K252" s="58"/>
      <c r="L252" s="59" t="str">
        <f t="shared" si="3"/>
        <v/>
      </c>
      <c r="M252" s="12"/>
    </row>
    <row r="253" spans="1:13">
      <c r="A253" s="5" t="s">
        <v>62</v>
      </c>
      <c r="B253" s="6" t="s">
        <v>657</v>
      </c>
      <c r="C253" s="5" t="s">
        <v>60</v>
      </c>
      <c r="D253" s="6" t="s">
        <v>692</v>
      </c>
      <c r="E253" s="5" t="s">
        <v>259</v>
      </c>
      <c r="F253" s="6" t="s">
        <v>696</v>
      </c>
      <c r="G253" s="5" t="s">
        <v>697</v>
      </c>
      <c r="H253" s="6" t="s">
        <v>698</v>
      </c>
      <c r="I253" s="58"/>
      <c r="J253" s="58"/>
      <c r="K253" s="58"/>
      <c r="L253" s="59" t="str">
        <f t="shared" si="3"/>
        <v/>
      </c>
      <c r="M253" s="12"/>
    </row>
    <row r="254" spans="1:13" ht="30">
      <c r="A254" s="5" t="s">
        <v>64</v>
      </c>
      <c r="B254" s="6" t="s">
        <v>699</v>
      </c>
      <c r="C254" s="5" t="s">
        <v>35</v>
      </c>
      <c r="D254" s="6" t="s">
        <v>700</v>
      </c>
      <c r="E254" s="5" t="s">
        <v>255</v>
      </c>
      <c r="F254" s="6" t="s">
        <v>701</v>
      </c>
      <c r="G254" s="5" t="s">
        <v>702</v>
      </c>
      <c r="H254" s="6" t="s">
        <v>703</v>
      </c>
      <c r="I254" s="58"/>
      <c r="J254" s="58"/>
      <c r="K254" s="58"/>
      <c r="L254" s="59" t="str">
        <f t="shared" si="3"/>
        <v/>
      </c>
      <c r="M254" s="12"/>
    </row>
    <row r="255" spans="1:13">
      <c r="A255" s="5" t="s">
        <v>64</v>
      </c>
      <c r="B255" s="6" t="s">
        <v>699</v>
      </c>
      <c r="C255" s="5" t="s">
        <v>35</v>
      </c>
      <c r="D255" s="6" t="s">
        <v>700</v>
      </c>
      <c r="E255" s="5" t="s">
        <v>259</v>
      </c>
      <c r="F255" s="6" t="s">
        <v>704</v>
      </c>
      <c r="G255" s="5" t="s">
        <v>705</v>
      </c>
      <c r="H255" s="6" t="s">
        <v>706</v>
      </c>
      <c r="I255" s="58"/>
      <c r="J255" s="58"/>
      <c r="K255" s="58"/>
      <c r="L255" s="59" t="str">
        <f t="shared" si="3"/>
        <v/>
      </c>
      <c r="M255" s="12"/>
    </row>
    <row r="256" spans="1:13">
      <c r="A256" s="5" t="s">
        <v>64</v>
      </c>
      <c r="B256" s="6" t="s">
        <v>699</v>
      </c>
      <c r="C256" s="5" t="s">
        <v>35</v>
      </c>
      <c r="D256" s="6" t="s">
        <v>700</v>
      </c>
      <c r="E256" s="5" t="s">
        <v>261</v>
      </c>
      <c r="F256" s="6" t="s">
        <v>707</v>
      </c>
      <c r="G256" s="5" t="s">
        <v>708</v>
      </c>
      <c r="H256" s="6" t="s">
        <v>709</v>
      </c>
      <c r="I256" s="58"/>
      <c r="J256" s="58"/>
      <c r="K256" s="58"/>
      <c r="L256" s="59" t="str">
        <f t="shared" si="3"/>
        <v/>
      </c>
      <c r="M256" s="12"/>
    </row>
    <row r="257" spans="1:13" ht="30">
      <c r="A257" s="5" t="s">
        <v>64</v>
      </c>
      <c r="B257" s="6" t="s">
        <v>699</v>
      </c>
      <c r="C257" s="5" t="s">
        <v>35</v>
      </c>
      <c r="D257" s="6" t="s">
        <v>700</v>
      </c>
      <c r="E257" s="5" t="s">
        <v>263</v>
      </c>
      <c r="F257" s="6" t="s">
        <v>710</v>
      </c>
      <c r="G257" s="5" t="s">
        <v>711</v>
      </c>
      <c r="H257" s="6" t="s">
        <v>712</v>
      </c>
      <c r="I257" s="58"/>
      <c r="J257" s="58"/>
      <c r="K257" s="58"/>
      <c r="L257" s="59" t="str">
        <f t="shared" si="3"/>
        <v/>
      </c>
      <c r="M257" s="12"/>
    </row>
    <row r="258" spans="1:13" ht="30">
      <c r="A258" s="5" t="s">
        <v>64</v>
      </c>
      <c r="B258" s="6" t="s">
        <v>699</v>
      </c>
      <c r="C258" s="5" t="s">
        <v>35</v>
      </c>
      <c r="D258" s="6" t="s">
        <v>700</v>
      </c>
      <c r="E258" s="5" t="s">
        <v>265</v>
      </c>
      <c r="F258" s="6" t="s">
        <v>713</v>
      </c>
      <c r="G258" s="5" t="s">
        <v>684</v>
      </c>
      <c r="H258" s="6" t="s">
        <v>685</v>
      </c>
      <c r="I258" s="58"/>
      <c r="J258" s="58"/>
      <c r="K258" s="58"/>
      <c r="L258" s="59" t="str">
        <f t="shared" si="3"/>
        <v/>
      </c>
      <c r="M258" s="12"/>
    </row>
    <row r="259" spans="1:13">
      <c r="A259" s="5" t="s">
        <v>64</v>
      </c>
      <c r="B259" s="6" t="s">
        <v>699</v>
      </c>
      <c r="C259" s="5" t="s">
        <v>39</v>
      </c>
      <c r="D259" s="6" t="s">
        <v>714</v>
      </c>
      <c r="E259" s="5" t="s">
        <v>255</v>
      </c>
      <c r="F259" s="6" t="s">
        <v>715</v>
      </c>
      <c r="G259" s="5" t="s">
        <v>716</v>
      </c>
      <c r="H259" s="6" t="s">
        <v>717</v>
      </c>
      <c r="I259" s="58"/>
      <c r="J259" s="58"/>
      <c r="K259" s="58"/>
      <c r="L259" s="59" t="str">
        <f t="shared" ref="L259:L314" si="4">IF(OR(J259&lt;&gt;0,K259&lt;&gt;0),J259+K259,IF(AND(J259="",K259=""),"",J259+K259))</f>
        <v/>
      </c>
      <c r="M259" s="12"/>
    </row>
    <row r="260" spans="1:13" ht="30">
      <c r="A260" s="5" t="s">
        <v>64</v>
      </c>
      <c r="B260" s="6" t="s">
        <v>699</v>
      </c>
      <c r="C260" s="5" t="s">
        <v>39</v>
      </c>
      <c r="D260" s="6" t="s">
        <v>714</v>
      </c>
      <c r="E260" s="5" t="s">
        <v>259</v>
      </c>
      <c r="F260" s="6" t="s">
        <v>718</v>
      </c>
      <c r="G260" s="5" t="s">
        <v>719</v>
      </c>
      <c r="H260" s="6" t="s">
        <v>720</v>
      </c>
      <c r="I260" s="58"/>
      <c r="J260" s="58"/>
      <c r="K260" s="58"/>
      <c r="L260" s="59" t="str">
        <f t="shared" si="4"/>
        <v/>
      </c>
      <c r="M260" s="12"/>
    </row>
    <row r="261" spans="1:13" ht="30">
      <c r="A261" s="5" t="s">
        <v>64</v>
      </c>
      <c r="B261" s="6" t="s">
        <v>699</v>
      </c>
      <c r="C261" s="5" t="s">
        <v>39</v>
      </c>
      <c r="D261" s="6" t="s">
        <v>714</v>
      </c>
      <c r="E261" s="5" t="s">
        <v>261</v>
      </c>
      <c r="F261" s="6" t="s">
        <v>721</v>
      </c>
      <c r="G261" s="5" t="s">
        <v>722</v>
      </c>
      <c r="H261" s="6" t="s">
        <v>723</v>
      </c>
      <c r="I261" s="58"/>
      <c r="J261" s="58"/>
      <c r="K261" s="58"/>
      <c r="L261" s="59" t="str">
        <f t="shared" si="4"/>
        <v/>
      </c>
      <c r="M261" s="12"/>
    </row>
    <row r="262" spans="1:13" ht="30">
      <c r="A262" s="5" t="s">
        <v>64</v>
      </c>
      <c r="B262" s="6" t="s">
        <v>699</v>
      </c>
      <c r="C262" s="5" t="s">
        <v>39</v>
      </c>
      <c r="D262" s="6" t="s">
        <v>714</v>
      </c>
      <c r="E262" s="5" t="s">
        <v>263</v>
      </c>
      <c r="F262" s="6" t="s">
        <v>724</v>
      </c>
      <c r="G262" s="5" t="s">
        <v>684</v>
      </c>
      <c r="H262" s="6" t="s">
        <v>685</v>
      </c>
      <c r="I262" s="58"/>
      <c r="J262" s="58"/>
      <c r="K262" s="58"/>
      <c r="L262" s="59" t="str">
        <f t="shared" si="4"/>
        <v/>
      </c>
      <c r="M262" s="12"/>
    </row>
    <row r="263" spans="1:13">
      <c r="A263" s="5" t="s">
        <v>95</v>
      </c>
      <c r="B263" s="6" t="s">
        <v>725</v>
      </c>
      <c r="C263" s="5" t="s">
        <v>35</v>
      </c>
      <c r="D263" s="6" t="s">
        <v>726</v>
      </c>
      <c r="E263" s="5" t="s">
        <v>255</v>
      </c>
      <c r="F263" s="6" t="s">
        <v>727</v>
      </c>
      <c r="G263" s="5" t="s">
        <v>728</v>
      </c>
      <c r="H263" s="6" t="s">
        <v>729</v>
      </c>
      <c r="I263" s="58"/>
      <c r="J263" s="58"/>
      <c r="K263" s="58"/>
      <c r="L263" s="59" t="str">
        <f t="shared" si="4"/>
        <v/>
      </c>
      <c r="M263" s="12"/>
    </row>
    <row r="264" spans="1:13">
      <c r="A264" s="5" t="s">
        <v>95</v>
      </c>
      <c r="B264" s="6" t="s">
        <v>725</v>
      </c>
      <c r="C264" s="5" t="s">
        <v>35</v>
      </c>
      <c r="D264" s="6" t="s">
        <v>726</v>
      </c>
      <c r="E264" s="5" t="s">
        <v>259</v>
      </c>
      <c r="F264" s="6" t="s">
        <v>730</v>
      </c>
      <c r="G264" s="5" t="s">
        <v>731</v>
      </c>
      <c r="H264" s="6" t="s">
        <v>732</v>
      </c>
      <c r="I264" s="58"/>
      <c r="J264" s="58"/>
      <c r="K264" s="58"/>
      <c r="L264" s="59" t="str">
        <f t="shared" si="4"/>
        <v/>
      </c>
      <c r="M264" s="12"/>
    </row>
    <row r="265" spans="1:13">
      <c r="A265" s="5" t="s">
        <v>95</v>
      </c>
      <c r="B265" s="6" t="s">
        <v>725</v>
      </c>
      <c r="C265" s="5" t="s">
        <v>35</v>
      </c>
      <c r="D265" s="6" t="s">
        <v>726</v>
      </c>
      <c r="E265" s="5" t="s">
        <v>261</v>
      </c>
      <c r="F265" s="6" t="s">
        <v>733</v>
      </c>
      <c r="G265" s="5" t="s">
        <v>734</v>
      </c>
      <c r="H265" s="6" t="s">
        <v>735</v>
      </c>
      <c r="I265" s="58"/>
      <c r="J265" s="58"/>
      <c r="K265" s="58"/>
      <c r="L265" s="59" t="str">
        <f t="shared" si="4"/>
        <v/>
      </c>
      <c r="M265" s="12"/>
    </row>
    <row r="266" spans="1:13" ht="30">
      <c r="A266" s="5" t="s">
        <v>95</v>
      </c>
      <c r="B266" s="6" t="s">
        <v>725</v>
      </c>
      <c r="C266" s="5" t="s">
        <v>39</v>
      </c>
      <c r="D266" s="6" t="s">
        <v>736</v>
      </c>
      <c r="E266" s="5" t="s">
        <v>255</v>
      </c>
      <c r="F266" s="6" t="s">
        <v>737</v>
      </c>
      <c r="G266" s="5" t="s">
        <v>738</v>
      </c>
      <c r="H266" s="6" t="s">
        <v>736</v>
      </c>
      <c r="I266" s="58"/>
      <c r="J266" s="58"/>
      <c r="K266" s="58"/>
      <c r="L266" s="59" t="str">
        <f t="shared" si="4"/>
        <v/>
      </c>
      <c r="M266" s="12"/>
    </row>
    <row r="267" spans="1:13">
      <c r="A267" s="5" t="s">
        <v>95</v>
      </c>
      <c r="B267" s="6" t="s">
        <v>725</v>
      </c>
      <c r="C267" s="5" t="s">
        <v>39</v>
      </c>
      <c r="D267" s="6" t="s">
        <v>736</v>
      </c>
      <c r="E267" s="5" t="s">
        <v>259</v>
      </c>
      <c r="F267" s="6" t="s">
        <v>739</v>
      </c>
      <c r="G267" s="5" t="s">
        <v>738</v>
      </c>
      <c r="H267" s="6" t="s">
        <v>736</v>
      </c>
      <c r="I267" s="58"/>
      <c r="J267" s="58"/>
      <c r="K267" s="58"/>
      <c r="L267" s="59" t="str">
        <f t="shared" si="4"/>
        <v/>
      </c>
      <c r="M267" s="12"/>
    </row>
    <row r="268" spans="1:13">
      <c r="A268" s="5" t="s">
        <v>95</v>
      </c>
      <c r="B268" s="6" t="s">
        <v>725</v>
      </c>
      <c r="C268" s="5" t="s">
        <v>39</v>
      </c>
      <c r="D268" s="6" t="s">
        <v>736</v>
      </c>
      <c r="E268" s="5" t="s">
        <v>261</v>
      </c>
      <c r="F268" s="6" t="s">
        <v>740</v>
      </c>
      <c r="G268" s="5" t="s">
        <v>738</v>
      </c>
      <c r="H268" s="6" t="s">
        <v>736</v>
      </c>
      <c r="I268" s="58"/>
      <c r="J268" s="58"/>
      <c r="K268" s="58"/>
      <c r="L268" s="59" t="str">
        <f t="shared" si="4"/>
        <v/>
      </c>
      <c r="M268" s="12"/>
    </row>
    <row r="269" spans="1:13" ht="30">
      <c r="A269" s="5" t="s">
        <v>97</v>
      </c>
      <c r="B269" s="6" t="s">
        <v>741</v>
      </c>
      <c r="C269" s="5" t="s">
        <v>35</v>
      </c>
      <c r="D269" s="6" t="s">
        <v>742</v>
      </c>
      <c r="E269" s="5" t="s">
        <v>255</v>
      </c>
      <c r="F269" s="6" t="s">
        <v>743</v>
      </c>
      <c r="G269" s="5" t="s">
        <v>744</v>
      </c>
      <c r="H269" s="6" t="s">
        <v>745</v>
      </c>
      <c r="I269" s="58"/>
      <c r="J269" s="58"/>
      <c r="K269" s="58"/>
      <c r="L269" s="59" t="str">
        <f t="shared" si="4"/>
        <v/>
      </c>
      <c r="M269" s="12"/>
    </row>
    <row r="270" spans="1:13" ht="30">
      <c r="A270" s="5" t="s">
        <v>97</v>
      </c>
      <c r="B270" s="6" t="s">
        <v>741</v>
      </c>
      <c r="C270" s="5" t="s">
        <v>35</v>
      </c>
      <c r="D270" s="6" t="s">
        <v>742</v>
      </c>
      <c r="E270" s="5" t="s">
        <v>259</v>
      </c>
      <c r="F270" s="6" t="s">
        <v>746</v>
      </c>
      <c r="G270" s="5" t="s">
        <v>747</v>
      </c>
      <c r="H270" s="6" t="s">
        <v>748</v>
      </c>
      <c r="I270" s="58"/>
      <c r="J270" s="58"/>
      <c r="K270" s="58"/>
      <c r="L270" s="59" t="str">
        <f t="shared" si="4"/>
        <v/>
      </c>
      <c r="M270" s="12"/>
    </row>
    <row r="271" spans="1:13">
      <c r="A271" s="5" t="s">
        <v>97</v>
      </c>
      <c r="B271" s="6" t="s">
        <v>741</v>
      </c>
      <c r="C271" s="5" t="s">
        <v>35</v>
      </c>
      <c r="D271" s="6" t="s">
        <v>742</v>
      </c>
      <c r="E271" s="5" t="s">
        <v>261</v>
      </c>
      <c r="F271" s="6" t="s">
        <v>749</v>
      </c>
      <c r="G271" s="5" t="s">
        <v>750</v>
      </c>
      <c r="H271" s="6" t="s">
        <v>751</v>
      </c>
      <c r="I271" s="58"/>
      <c r="J271" s="58"/>
      <c r="K271" s="58"/>
      <c r="L271" s="59" t="str">
        <f t="shared" si="4"/>
        <v/>
      </c>
      <c r="M271" s="12"/>
    </row>
    <row r="272" spans="1:13" ht="30">
      <c r="A272" s="5" t="s">
        <v>101</v>
      </c>
      <c r="B272" s="6" t="s">
        <v>752</v>
      </c>
      <c r="C272" s="5" t="s">
        <v>35</v>
      </c>
      <c r="D272" s="6" t="s">
        <v>753</v>
      </c>
      <c r="E272" s="5" t="s">
        <v>255</v>
      </c>
      <c r="F272" s="6" t="s">
        <v>754</v>
      </c>
      <c r="G272" s="5" t="s">
        <v>755</v>
      </c>
      <c r="H272" s="6" t="s">
        <v>756</v>
      </c>
      <c r="I272" s="58"/>
      <c r="J272" s="58"/>
      <c r="K272" s="58"/>
      <c r="L272" s="59" t="str">
        <f t="shared" si="4"/>
        <v/>
      </c>
      <c r="M272" s="12"/>
    </row>
    <row r="273" spans="1:13" ht="45">
      <c r="A273" s="5" t="s">
        <v>101</v>
      </c>
      <c r="B273" s="6" t="s">
        <v>752</v>
      </c>
      <c r="C273" s="5" t="s">
        <v>35</v>
      </c>
      <c r="D273" s="6" t="s">
        <v>753</v>
      </c>
      <c r="E273" s="5" t="s">
        <v>259</v>
      </c>
      <c r="F273" s="6" t="s">
        <v>757</v>
      </c>
      <c r="G273" s="5" t="s">
        <v>758</v>
      </c>
      <c r="H273" s="6" t="s">
        <v>759</v>
      </c>
      <c r="I273" s="58"/>
      <c r="J273" s="58"/>
      <c r="K273" s="58"/>
      <c r="L273" s="59" t="str">
        <f t="shared" si="4"/>
        <v/>
      </c>
      <c r="M273" s="12"/>
    </row>
    <row r="274" spans="1:13" ht="45">
      <c r="A274" s="5" t="s">
        <v>101</v>
      </c>
      <c r="B274" s="6" t="s">
        <v>752</v>
      </c>
      <c r="C274" s="5" t="s">
        <v>35</v>
      </c>
      <c r="D274" s="6" t="s">
        <v>753</v>
      </c>
      <c r="E274" s="5" t="s">
        <v>261</v>
      </c>
      <c r="F274" s="6" t="s">
        <v>760</v>
      </c>
      <c r="G274" s="5" t="s">
        <v>761</v>
      </c>
      <c r="H274" s="6" t="s">
        <v>762</v>
      </c>
      <c r="I274" s="58"/>
      <c r="J274" s="58"/>
      <c r="K274" s="58"/>
      <c r="L274" s="59" t="str">
        <f t="shared" si="4"/>
        <v/>
      </c>
      <c r="M274" s="12"/>
    </row>
    <row r="275" spans="1:13" ht="30">
      <c r="A275" s="5" t="s">
        <v>101</v>
      </c>
      <c r="B275" s="6" t="s">
        <v>752</v>
      </c>
      <c r="C275" s="5" t="s">
        <v>35</v>
      </c>
      <c r="D275" s="6" t="s">
        <v>753</v>
      </c>
      <c r="E275" s="5" t="s">
        <v>263</v>
      </c>
      <c r="F275" s="6" t="s">
        <v>763</v>
      </c>
      <c r="G275" s="5" t="s">
        <v>764</v>
      </c>
      <c r="H275" s="6" t="s">
        <v>765</v>
      </c>
      <c r="I275" s="58"/>
      <c r="J275" s="58"/>
      <c r="K275" s="58"/>
      <c r="L275" s="59" t="str">
        <f t="shared" si="4"/>
        <v/>
      </c>
      <c r="M275" s="12"/>
    </row>
    <row r="276" spans="1:13" ht="30">
      <c r="A276" s="5" t="s">
        <v>101</v>
      </c>
      <c r="B276" s="6" t="s">
        <v>752</v>
      </c>
      <c r="C276" s="5" t="s">
        <v>39</v>
      </c>
      <c r="D276" s="6" t="s">
        <v>766</v>
      </c>
      <c r="E276" s="5" t="s">
        <v>255</v>
      </c>
      <c r="F276" s="6" t="s">
        <v>767</v>
      </c>
      <c r="G276" s="5" t="s">
        <v>755</v>
      </c>
      <c r="H276" s="6" t="s">
        <v>756</v>
      </c>
      <c r="I276" s="58"/>
      <c r="J276" s="58"/>
      <c r="K276" s="58"/>
      <c r="L276" s="59" t="str">
        <f t="shared" si="4"/>
        <v/>
      </c>
      <c r="M276" s="12"/>
    </row>
    <row r="277" spans="1:13" ht="45">
      <c r="A277" s="5" t="s">
        <v>101</v>
      </c>
      <c r="B277" s="6" t="s">
        <v>752</v>
      </c>
      <c r="C277" s="5" t="s">
        <v>39</v>
      </c>
      <c r="D277" s="6" t="s">
        <v>766</v>
      </c>
      <c r="E277" s="5" t="s">
        <v>259</v>
      </c>
      <c r="F277" s="6" t="s">
        <v>768</v>
      </c>
      <c r="G277" s="5" t="s">
        <v>758</v>
      </c>
      <c r="H277" s="6" t="s">
        <v>759</v>
      </c>
      <c r="I277" s="240">
        <v>3074.12</v>
      </c>
      <c r="J277" s="241">
        <v>2049.41</v>
      </c>
      <c r="K277" s="242">
        <v>1024.71</v>
      </c>
      <c r="L277" s="59" t="str">
        <f t="shared" si="4"/>
        <v/>
      </c>
      <c r="M277" s="12"/>
    </row>
    <row r="278" spans="1:13" ht="45">
      <c r="A278" s="5" t="s">
        <v>101</v>
      </c>
      <c r="B278" s="6" t="s">
        <v>752</v>
      </c>
      <c r="C278" s="5" t="s">
        <v>39</v>
      </c>
      <c r="D278" s="6" t="s">
        <v>766</v>
      </c>
      <c r="E278" s="5" t="s">
        <v>261</v>
      </c>
      <c r="F278" s="6" t="s">
        <v>769</v>
      </c>
      <c r="G278" s="5" t="s">
        <v>761</v>
      </c>
      <c r="H278" s="6" t="s">
        <v>762</v>
      </c>
      <c r="I278" s="243">
        <v>171.62</v>
      </c>
      <c r="J278" s="244">
        <v>114.41</v>
      </c>
      <c r="K278" s="245">
        <v>57.21</v>
      </c>
      <c r="L278" s="59" t="str">
        <f t="shared" si="4"/>
        <v/>
      </c>
      <c r="M278" s="12"/>
    </row>
    <row r="279" spans="1:13" ht="30">
      <c r="A279" s="5" t="s">
        <v>101</v>
      </c>
      <c r="B279" s="6" t="s">
        <v>752</v>
      </c>
      <c r="C279" s="5" t="s">
        <v>39</v>
      </c>
      <c r="D279" s="6" t="s">
        <v>766</v>
      </c>
      <c r="E279" s="5" t="s">
        <v>263</v>
      </c>
      <c r="F279" s="6" t="s">
        <v>770</v>
      </c>
      <c r="G279" s="5" t="s">
        <v>764</v>
      </c>
      <c r="H279" s="6" t="s">
        <v>765</v>
      </c>
      <c r="I279" s="58"/>
      <c r="J279" s="58"/>
      <c r="K279" s="58"/>
      <c r="L279" s="59" t="str">
        <f t="shared" si="4"/>
        <v/>
      </c>
      <c r="M279" s="12"/>
    </row>
    <row r="280" spans="1:13">
      <c r="A280" s="5" t="s">
        <v>771</v>
      </c>
      <c r="B280" s="6" t="s">
        <v>772</v>
      </c>
      <c r="C280" s="5" t="s">
        <v>35</v>
      </c>
      <c r="D280" s="6" t="s">
        <v>772</v>
      </c>
      <c r="E280" s="5" t="s">
        <v>255</v>
      </c>
      <c r="F280" s="6" t="s">
        <v>773</v>
      </c>
      <c r="G280" s="5" t="s">
        <v>774</v>
      </c>
      <c r="H280" s="6" t="s">
        <v>775</v>
      </c>
      <c r="I280" s="246">
        <v>500</v>
      </c>
      <c r="J280" s="247">
        <v>333.33</v>
      </c>
      <c r="K280" s="248">
        <v>166.67</v>
      </c>
      <c r="L280" s="59" t="str">
        <f t="shared" si="4"/>
        <v/>
      </c>
      <c r="M280" s="12"/>
    </row>
    <row r="281" spans="1:13">
      <c r="A281" s="5" t="s">
        <v>235</v>
      </c>
      <c r="B281" s="6" t="s">
        <v>236</v>
      </c>
      <c r="C281" s="5" t="s">
        <v>35</v>
      </c>
      <c r="D281" s="6" t="s">
        <v>236</v>
      </c>
      <c r="E281" s="5" t="s">
        <v>255</v>
      </c>
      <c r="F281" s="6" t="s">
        <v>776</v>
      </c>
      <c r="G281" s="5" t="s">
        <v>777</v>
      </c>
      <c r="H281" s="6" t="s">
        <v>778</v>
      </c>
      <c r="I281" s="58"/>
      <c r="J281" s="58"/>
      <c r="K281" s="58"/>
      <c r="L281" s="59" t="str">
        <f t="shared" si="4"/>
        <v/>
      </c>
      <c r="M281" s="12"/>
    </row>
    <row r="282" spans="1:13">
      <c r="A282" s="5" t="s">
        <v>235</v>
      </c>
      <c r="B282" s="6" t="s">
        <v>236</v>
      </c>
      <c r="C282" s="5" t="s">
        <v>35</v>
      </c>
      <c r="D282" s="6" t="s">
        <v>236</v>
      </c>
      <c r="E282" s="5" t="s">
        <v>259</v>
      </c>
      <c r="F282" s="6" t="s">
        <v>240</v>
      </c>
      <c r="G282" s="5" t="s">
        <v>779</v>
      </c>
      <c r="H282" s="6" t="s">
        <v>780</v>
      </c>
      <c r="I282" s="58"/>
      <c r="J282" s="58"/>
      <c r="K282" s="58"/>
      <c r="L282" s="59" t="str">
        <f t="shared" si="4"/>
        <v/>
      </c>
      <c r="M282" s="12"/>
    </row>
    <row r="283" spans="1:13" ht="30">
      <c r="A283" s="5" t="s">
        <v>781</v>
      </c>
      <c r="B283" s="6" t="s">
        <v>782</v>
      </c>
      <c r="C283" s="5" t="s">
        <v>35</v>
      </c>
      <c r="D283" s="6" t="s">
        <v>782</v>
      </c>
      <c r="E283" s="5" t="s">
        <v>255</v>
      </c>
      <c r="F283" s="6" t="s">
        <v>782</v>
      </c>
      <c r="G283" s="7"/>
      <c r="H283" s="8"/>
      <c r="I283" s="58"/>
      <c r="J283" s="58"/>
      <c r="K283" s="58"/>
      <c r="L283" s="59" t="str">
        <f t="shared" si="4"/>
        <v/>
      </c>
      <c r="M283" s="11" t="s">
        <v>783</v>
      </c>
    </row>
    <row r="284" spans="1:13" ht="30">
      <c r="A284" s="5" t="s">
        <v>784</v>
      </c>
      <c r="B284" s="6" t="s">
        <v>785</v>
      </c>
      <c r="C284" s="5" t="s">
        <v>35</v>
      </c>
      <c r="D284" s="6" t="s">
        <v>786</v>
      </c>
      <c r="E284" s="5" t="s">
        <v>255</v>
      </c>
      <c r="F284" s="6" t="s">
        <v>786</v>
      </c>
      <c r="G284" s="7"/>
      <c r="H284" s="8"/>
      <c r="I284" s="58"/>
      <c r="J284" s="58"/>
      <c r="K284" s="58"/>
      <c r="L284" s="59" t="str">
        <f t="shared" si="4"/>
        <v/>
      </c>
      <c r="M284" s="11" t="s">
        <v>783</v>
      </c>
    </row>
    <row r="285" spans="1:13">
      <c r="A285" s="12"/>
      <c r="B285" s="12"/>
      <c r="C285" s="12"/>
      <c r="D285" s="12"/>
      <c r="E285" s="12"/>
      <c r="F285" s="12"/>
      <c r="G285" s="12"/>
      <c r="H285" s="12"/>
      <c r="I285" s="9"/>
      <c r="J285" s="9"/>
      <c r="K285" s="9"/>
      <c r="L285" s="10" t="str">
        <f t="shared" si="4"/>
        <v/>
      </c>
      <c r="M285" s="55" t="s">
        <v>787</v>
      </c>
    </row>
    <row r="286" spans="1:13">
      <c r="A286" s="12"/>
      <c r="B286" s="12"/>
      <c r="C286" s="12"/>
      <c r="D286" s="12"/>
      <c r="E286" s="12"/>
      <c r="F286" s="12"/>
      <c r="G286" s="12"/>
      <c r="H286" s="12"/>
      <c r="I286" s="9"/>
      <c r="J286" s="9"/>
      <c r="K286" s="9"/>
      <c r="L286" s="10" t="str">
        <f t="shared" si="4"/>
        <v/>
      </c>
      <c r="M286" s="55" t="s">
        <v>787</v>
      </c>
    </row>
    <row r="287" spans="1:13">
      <c r="A287" s="12"/>
      <c r="B287" s="12"/>
      <c r="C287" s="12"/>
      <c r="D287" s="12"/>
      <c r="E287" s="12"/>
      <c r="F287" s="12"/>
      <c r="G287" s="12"/>
      <c r="H287" s="12"/>
      <c r="I287" s="9"/>
      <c r="J287" s="9"/>
      <c r="K287" s="9"/>
      <c r="L287" s="10" t="str">
        <f t="shared" si="4"/>
        <v/>
      </c>
      <c r="M287" s="55" t="s">
        <v>787</v>
      </c>
    </row>
    <row r="288" spans="1:13">
      <c r="A288" s="12"/>
      <c r="B288" s="12"/>
      <c r="C288" s="12"/>
      <c r="D288" s="12"/>
      <c r="E288" s="12"/>
      <c r="F288" s="12"/>
      <c r="G288" s="12"/>
      <c r="H288" s="12"/>
      <c r="I288" s="9"/>
      <c r="J288" s="9"/>
      <c r="K288" s="9"/>
      <c r="L288" s="10" t="str">
        <f t="shared" si="4"/>
        <v/>
      </c>
      <c r="M288" s="55" t="s">
        <v>787</v>
      </c>
    </row>
    <row r="289" spans="1:13">
      <c r="A289" s="12"/>
      <c r="B289" s="12"/>
      <c r="C289" s="12"/>
      <c r="D289" s="12"/>
      <c r="E289" s="12"/>
      <c r="F289" s="12"/>
      <c r="G289" s="12"/>
      <c r="H289" s="12"/>
      <c r="I289" s="9"/>
      <c r="J289" s="9"/>
      <c r="K289" s="9"/>
      <c r="L289" s="10" t="str">
        <f t="shared" si="4"/>
        <v/>
      </c>
      <c r="M289" s="55" t="s">
        <v>787</v>
      </c>
    </row>
    <row r="290" spans="1:13">
      <c r="A290" s="12"/>
      <c r="B290" s="12"/>
      <c r="C290" s="12"/>
      <c r="D290" s="12"/>
      <c r="E290" s="12"/>
      <c r="F290" s="12"/>
      <c r="G290" s="12"/>
      <c r="H290" s="12"/>
      <c r="I290" s="9"/>
      <c r="J290" s="9"/>
      <c r="K290" s="9"/>
      <c r="L290" s="10" t="str">
        <f t="shared" si="4"/>
        <v/>
      </c>
      <c r="M290" s="55" t="s">
        <v>787</v>
      </c>
    </row>
    <row r="291" spans="1:13">
      <c r="A291" s="12"/>
      <c r="B291" s="12"/>
      <c r="C291" s="12"/>
      <c r="D291" s="12"/>
      <c r="E291" s="12"/>
      <c r="F291" s="12"/>
      <c r="G291" s="12"/>
      <c r="H291" s="12"/>
      <c r="I291" s="9"/>
      <c r="J291" s="9"/>
      <c r="K291" s="9"/>
      <c r="L291" s="10" t="str">
        <f t="shared" si="4"/>
        <v/>
      </c>
      <c r="M291" s="55" t="s">
        <v>787</v>
      </c>
    </row>
    <row r="292" spans="1:13">
      <c r="A292" s="12"/>
      <c r="B292" s="12"/>
      <c r="C292" s="12"/>
      <c r="D292" s="12"/>
      <c r="E292" s="12"/>
      <c r="F292" s="12"/>
      <c r="G292" s="12"/>
      <c r="H292" s="12"/>
      <c r="I292" s="9"/>
      <c r="J292" s="9"/>
      <c r="K292" s="9"/>
      <c r="L292" s="10" t="str">
        <f t="shared" si="4"/>
        <v/>
      </c>
      <c r="M292" s="55" t="s">
        <v>787</v>
      </c>
    </row>
    <row r="293" spans="1:13">
      <c r="A293" s="12"/>
      <c r="B293" s="12"/>
      <c r="C293" s="12"/>
      <c r="D293" s="12"/>
      <c r="E293" s="12"/>
      <c r="F293" s="12"/>
      <c r="G293" s="12"/>
      <c r="H293" s="12"/>
      <c r="I293" s="9"/>
      <c r="J293" s="9"/>
      <c r="K293" s="9"/>
      <c r="L293" s="10" t="str">
        <f t="shared" si="4"/>
        <v/>
      </c>
      <c r="M293" s="55" t="s">
        <v>787</v>
      </c>
    </row>
    <row r="294" spans="1:13">
      <c r="A294" s="12"/>
      <c r="B294" s="12"/>
      <c r="C294" s="12"/>
      <c r="D294" s="12"/>
      <c r="E294" s="12"/>
      <c r="F294" s="12"/>
      <c r="G294" s="12"/>
      <c r="H294" s="12"/>
      <c r="I294" s="9"/>
      <c r="J294" s="9"/>
      <c r="K294" s="9"/>
      <c r="L294" s="10" t="str">
        <f t="shared" si="4"/>
        <v/>
      </c>
      <c r="M294" s="55" t="s">
        <v>787</v>
      </c>
    </row>
    <row r="295" spans="1:13">
      <c r="A295" s="12"/>
      <c r="B295" s="12"/>
      <c r="C295" s="12"/>
      <c r="D295" s="12"/>
      <c r="E295" s="12"/>
      <c r="F295" s="12"/>
      <c r="G295" s="12"/>
      <c r="H295" s="12"/>
      <c r="I295" s="9"/>
      <c r="J295" s="9"/>
      <c r="K295" s="9"/>
      <c r="L295" s="10" t="str">
        <f t="shared" si="4"/>
        <v/>
      </c>
      <c r="M295" s="55" t="s">
        <v>787</v>
      </c>
    </row>
    <row r="296" spans="1:13">
      <c r="A296" s="12"/>
      <c r="B296" s="12"/>
      <c r="C296" s="12"/>
      <c r="D296" s="12"/>
      <c r="E296" s="12"/>
      <c r="F296" s="12"/>
      <c r="G296" s="12"/>
      <c r="H296" s="12"/>
      <c r="I296" s="9"/>
      <c r="J296" s="9"/>
      <c r="K296" s="9"/>
      <c r="L296" s="10" t="str">
        <f t="shared" si="4"/>
        <v/>
      </c>
      <c r="M296" s="55" t="s">
        <v>787</v>
      </c>
    </row>
    <row r="297" spans="1:13">
      <c r="A297" s="12"/>
      <c r="B297" s="12"/>
      <c r="C297" s="12"/>
      <c r="D297" s="12"/>
      <c r="E297" s="12"/>
      <c r="F297" s="12"/>
      <c r="G297" s="12"/>
      <c r="H297" s="12"/>
      <c r="I297" s="9"/>
      <c r="J297" s="9"/>
      <c r="K297" s="9"/>
      <c r="L297" s="10" t="str">
        <f t="shared" si="4"/>
        <v/>
      </c>
      <c r="M297" s="55" t="s">
        <v>787</v>
      </c>
    </row>
    <row r="298" spans="1:13">
      <c r="A298" s="12"/>
      <c r="B298" s="12"/>
      <c r="C298" s="12"/>
      <c r="D298" s="12"/>
      <c r="E298" s="12"/>
      <c r="F298" s="12"/>
      <c r="G298" s="12"/>
      <c r="H298" s="12"/>
      <c r="I298" s="9"/>
      <c r="J298" s="9"/>
      <c r="K298" s="9"/>
      <c r="L298" s="10" t="str">
        <f t="shared" si="4"/>
        <v/>
      </c>
      <c r="M298" s="55" t="s">
        <v>787</v>
      </c>
    </row>
    <row r="299" spans="1:13">
      <c r="A299" s="12"/>
      <c r="B299" s="12"/>
      <c r="C299" s="12"/>
      <c r="D299" s="12"/>
      <c r="E299" s="12"/>
      <c r="F299" s="12"/>
      <c r="G299" s="12"/>
      <c r="H299" s="12"/>
      <c r="I299" s="9"/>
      <c r="J299" s="9"/>
      <c r="K299" s="9"/>
      <c r="L299" s="10" t="str">
        <f t="shared" si="4"/>
        <v/>
      </c>
      <c r="M299" s="55" t="s">
        <v>787</v>
      </c>
    </row>
    <row r="300" spans="1:13">
      <c r="A300" s="12"/>
      <c r="B300" s="12"/>
      <c r="C300" s="12"/>
      <c r="D300" s="12"/>
      <c r="E300" s="12"/>
      <c r="F300" s="12"/>
      <c r="G300" s="12"/>
      <c r="H300" s="12"/>
      <c r="I300" s="9"/>
      <c r="J300" s="9"/>
      <c r="K300" s="9"/>
      <c r="L300" s="10" t="str">
        <f t="shared" si="4"/>
        <v/>
      </c>
      <c r="M300" s="55" t="s">
        <v>787</v>
      </c>
    </row>
    <row r="301" spans="1:13">
      <c r="A301" s="12"/>
      <c r="B301" s="12"/>
      <c r="C301" s="12"/>
      <c r="D301" s="12"/>
      <c r="E301" s="12"/>
      <c r="F301" s="12"/>
      <c r="G301" s="12"/>
      <c r="H301" s="12"/>
      <c r="I301" s="9"/>
      <c r="J301" s="9"/>
      <c r="K301" s="9"/>
      <c r="L301" s="10" t="str">
        <f t="shared" si="4"/>
        <v/>
      </c>
      <c r="M301" s="55" t="s">
        <v>787</v>
      </c>
    </row>
    <row r="302" spans="1:13">
      <c r="A302" s="12"/>
      <c r="B302" s="12"/>
      <c r="C302" s="12"/>
      <c r="D302" s="12"/>
      <c r="E302" s="12"/>
      <c r="F302" s="12"/>
      <c r="G302" s="12"/>
      <c r="H302" s="12"/>
      <c r="I302" s="9"/>
      <c r="J302" s="9"/>
      <c r="K302" s="9"/>
      <c r="L302" s="10" t="str">
        <f t="shared" si="4"/>
        <v/>
      </c>
      <c r="M302" s="55" t="s">
        <v>787</v>
      </c>
    </row>
    <row r="303" spans="1:13">
      <c r="A303" s="12"/>
      <c r="B303" s="12"/>
      <c r="C303" s="12"/>
      <c r="D303" s="12"/>
      <c r="E303" s="12"/>
      <c r="F303" s="12"/>
      <c r="G303" s="12"/>
      <c r="H303" s="12"/>
      <c r="I303" s="9"/>
      <c r="J303" s="9"/>
      <c r="K303" s="9"/>
      <c r="L303" s="10" t="str">
        <f t="shared" si="4"/>
        <v/>
      </c>
      <c r="M303" s="55" t="s">
        <v>787</v>
      </c>
    </row>
    <row r="304" spans="1:13">
      <c r="A304" s="12"/>
      <c r="B304" s="12"/>
      <c r="C304" s="12"/>
      <c r="D304" s="12"/>
      <c r="E304" s="12"/>
      <c r="F304" s="12"/>
      <c r="G304" s="12"/>
      <c r="H304" s="12"/>
      <c r="I304" s="9"/>
      <c r="J304" s="9"/>
      <c r="K304" s="9"/>
      <c r="L304" s="10" t="str">
        <f t="shared" si="4"/>
        <v/>
      </c>
      <c r="M304" s="55" t="s">
        <v>787</v>
      </c>
    </row>
    <row r="305" spans="1:13">
      <c r="A305" s="12"/>
      <c r="B305" s="12"/>
      <c r="C305" s="12"/>
      <c r="D305" s="12"/>
      <c r="E305" s="12"/>
      <c r="F305" s="12"/>
      <c r="G305" s="12"/>
      <c r="H305" s="12"/>
      <c r="I305" s="9"/>
      <c r="J305" s="9"/>
      <c r="K305" s="9"/>
      <c r="L305" s="10" t="str">
        <f t="shared" si="4"/>
        <v/>
      </c>
      <c r="M305" s="55" t="s">
        <v>787</v>
      </c>
    </row>
    <row r="306" spans="1:13">
      <c r="A306" s="12"/>
      <c r="B306" s="12"/>
      <c r="C306" s="12"/>
      <c r="D306" s="12"/>
      <c r="E306" s="12"/>
      <c r="F306" s="12"/>
      <c r="G306" s="12"/>
      <c r="H306" s="12"/>
      <c r="I306" s="9"/>
      <c r="J306" s="9"/>
      <c r="K306" s="9"/>
      <c r="L306" s="10" t="str">
        <f t="shared" si="4"/>
        <v/>
      </c>
      <c r="M306" s="55" t="s">
        <v>787</v>
      </c>
    </row>
    <row r="307" spans="1:13">
      <c r="A307" s="12"/>
      <c r="B307" s="12"/>
      <c r="C307" s="12"/>
      <c r="D307" s="12"/>
      <c r="E307" s="12"/>
      <c r="F307" s="12"/>
      <c r="G307" s="12"/>
      <c r="H307" s="12"/>
      <c r="I307" s="9"/>
      <c r="J307" s="9"/>
      <c r="K307" s="9"/>
      <c r="L307" s="10" t="str">
        <f t="shared" si="4"/>
        <v/>
      </c>
      <c r="M307" s="55" t="s">
        <v>787</v>
      </c>
    </row>
    <row r="308" spans="1:13">
      <c r="A308" s="12"/>
      <c r="B308" s="12"/>
      <c r="C308" s="12"/>
      <c r="D308" s="12"/>
      <c r="E308" s="12"/>
      <c r="F308" s="12"/>
      <c r="G308" s="12"/>
      <c r="H308" s="12"/>
      <c r="I308" s="9"/>
      <c r="J308" s="9"/>
      <c r="K308" s="9"/>
      <c r="L308" s="10" t="str">
        <f t="shared" si="4"/>
        <v/>
      </c>
      <c r="M308" s="55" t="s">
        <v>787</v>
      </c>
    </row>
    <row r="309" spans="1:13">
      <c r="A309" s="12"/>
      <c r="B309" s="12"/>
      <c r="C309" s="12"/>
      <c r="D309" s="12"/>
      <c r="E309" s="12"/>
      <c r="F309" s="12"/>
      <c r="G309" s="12"/>
      <c r="H309" s="12"/>
      <c r="I309" s="9"/>
      <c r="J309" s="9"/>
      <c r="K309" s="9"/>
      <c r="L309" s="10" t="str">
        <f t="shared" si="4"/>
        <v/>
      </c>
      <c r="M309" s="55" t="s">
        <v>787</v>
      </c>
    </row>
    <row r="310" spans="1:13">
      <c r="A310" s="12"/>
      <c r="B310" s="12"/>
      <c r="C310" s="12"/>
      <c r="D310" s="12"/>
      <c r="E310" s="12"/>
      <c r="F310" s="12"/>
      <c r="G310" s="12"/>
      <c r="H310" s="12"/>
      <c r="I310" s="9"/>
      <c r="J310" s="9"/>
      <c r="K310" s="9"/>
      <c r="L310" s="10" t="str">
        <f t="shared" si="4"/>
        <v/>
      </c>
      <c r="M310" s="55" t="s">
        <v>787</v>
      </c>
    </row>
    <row r="311" spans="1:13">
      <c r="A311" s="12"/>
      <c r="B311" s="12"/>
      <c r="C311" s="12"/>
      <c r="D311" s="12"/>
      <c r="E311" s="12"/>
      <c r="F311" s="12"/>
      <c r="G311" s="12"/>
      <c r="H311" s="12"/>
      <c r="I311" s="9"/>
      <c r="J311" s="9"/>
      <c r="K311" s="9"/>
      <c r="L311" s="10" t="str">
        <f t="shared" si="4"/>
        <v/>
      </c>
      <c r="M311" s="55" t="s">
        <v>787</v>
      </c>
    </row>
    <row r="312" spans="1:13">
      <c r="A312" s="12"/>
      <c r="B312" s="12"/>
      <c r="C312" s="12"/>
      <c r="D312" s="12"/>
      <c r="E312" s="12"/>
      <c r="F312" s="12"/>
      <c r="G312" s="12"/>
      <c r="H312" s="12"/>
      <c r="I312" s="9"/>
      <c r="J312" s="9"/>
      <c r="K312" s="9"/>
      <c r="L312" s="10" t="str">
        <f t="shared" si="4"/>
        <v/>
      </c>
      <c r="M312" s="55" t="s">
        <v>787</v>
      </c>
    </row>
    <row r="313" spans="1:13">
      <c r="A313" s="12"/>
      <c r="B313" s="12"/>
      <c r="C313" s="12"/>
      <c r="D313" s="12"/>
      <c r="E313" s="12"/>
      <c r="F313" s="12"/>
      <c r="G313" s="12"/>
      <c r="H313" s="12"/>
      <c r="I313" s="9"/>
      <c r="J313" s="9"/>
      <c r="K313" s="9"/>
      <c r="L313" s="10" t="str">
        <f t="shared" si="4"/>
        <v/>
      </c>
      <c r="M313" s="55" t="s">
        <v>787</v>
      </c>
    </row>
    <row r="314" spans="1:13">
      <c r="A314" s="12"/>
      <c r="B314" s="12"/>
      <c r="C314" s="12"/>
      <c r="D314" s="12"/>
      <c r="E314" s="12"/>
      <c r="F314" s="12"/>
      <c r="G314" s="12"/>
      <c r="H314" s="12"/>
      <c r="I314" s="9"/>
      <c r="J314" s="9"/>
      <c r="K314" s="9"/>
      <c r="L314" s="10" t="str">
        <f t="shared" si="4"/>
        <v/>
      </c>
      <c r="M314" s="55" t="s">
        <v>787</v>
      </c>
    </row>
  </sheetData>
  <autoFilter ref="A2:M314"/>
  <mergeCells count="1">
    <mergeCell ref="A1:M1"/>
  </mergeCells>
  <dataValidations count="1">
    <dataValidation type="decimal" operator="greaterThanOrEqual" allowBlank="1" errorTitle="Valore non valido" error="Inserire un importo numerico &gt;= 0" sqref="I3:K284 I285:K314">
      <formula1>0</formula1>
    </dataValidation>
  </dataValidations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>
  <dimension ref="A1:F84"/>
  <sheetViews>
    <sheetView tabSelected="1" topLeftCell="A13" workbookViewId="0">
      <selection activeCell="D26" sqref="D26"/>
    </sheetView>
  </sheetViews>
  <sheetFormatPr defaultRowHeight="15"/>
  <cols>
    <col min="1" max="1" width="22.7109375" customWidth="1"/>
    <col min="2" max="2" width="73.42578125" customWidth="1"/>
    <col min="3" max="3" width="30.5703125" hidden="1" customWidth="1"/>
    <col min="4" max="4" width="30.5703125" customWidth="1"/>
    <col min="5" max="5" width="2.5703125" hidden="1" customWidth="1"/>
    <col min="6" max="6" width="31.5703125" customWidth="1"/>
  </cols>
  <sheetData>
    <row r="1" spans="1:6" ht="47.45" customHeight="1">
      <c r="A1" s="263" t="s">
        <v>788</v>
      </c>
      <c r="B1" s="264"/>
      <c r="C1" s="264"/>
      <c r="D1" s="264"/>
      <c r="E1" s="264"/>
      <c r="F1" s="264"/>
    </row>
    <row r="2" spans="1:6" ht="56.25" customHeight="1">
      <c r="A2" s="256" t="s">
        <v>789</v>
      </c>
      <c r="B2" s="257"/>
      <c r="C2" s="257"/>
      <c r="D2" s="257"/>
      <c r="E2" s="257"/>
      <c r="F2" s="257"/>
    </row>
    <row r="4" spans="1:6" ht="33.6" customHeight="1">
      <c r="A4" s="270" t="str">
        <f>IF(RIEPILOGO!$B$2="","Esercizio finanziario (compila in RIEPILOGO)","Esercizio finanziario "&amp;RIEPILOGO!$B$2)</f>
        <v>Esercizio finanziario 2026</v>
      </c>
      <c r="B4" s="271"/>
      <c r="C4" s="271"/>
      <c r="D4" s="271"/>
      <c r="E4" s="271"/>
      <c r="F4" s="272"/>
    </row>
    <row r="5" spans="1:6" ht="15" customHeight="1"/>
    <row r="6" spans="1:6" ht="75.599999999999994" customHeight="1">
      <c r="A6" s="273" t="s">
        <v>790</v>
      </c>
      <c r="B6" s="273" t="s">
        <v>791</v>
      </c>
      <c r="C6" s="267" t="s">
        <v>792</v>
      </c>
      <c r="D6" s="268"/>
      <c r="E6" s="268"/>
      <c r="F6" s="269"/>
    </row>
    <row r="7" spans="1:6" ht="69" customHeight="1">
      <c r="A7" s="274"/>
      <c r="B7" s="274"/>
      <c r="C7" s="13" t="s">
        <v>793</v>
      </c>
      <c r="D7" s="14" t="s">
        <v>794</v>
      </c>
      <c r="E7" s="15" t="s">
        <v>795</v>
      </c>
      <c r="F7" s="16" t="s">
        <v>796</v>
      </c>
    </row>
    <row r="8" spans="1:6" ht="15" customHeight="1">
      <c r="A8" s="275"/>
      <c r="B8" s="275"/>
      <c r="C8" s="17" t="s">
        <v>797</v>
      </c>
      <c r="D8" s="17" t="s">
        <v>797</v>
      </c>
      <c r="E8" s="17" t="s">
        <v>798</v>
      </c>
      <c r="F8" s="18" t="s">
        <v>797</v>
      </c>
    </row>
    <row r="9" spans="1:6" ht="16.899999999999999" customHeight="1">
      <c r="A9" s="19"/>
      <c r="B9" s="20" t="str">
        <f>"FONDO DI CASSA ALL'INIZIO DELL'ANNO: € "&amp;RIEPILOGO!B4</f>
        <v>FONDO DI CASSA ALL'INIZIO DELL'ANNO: € 0</v>
      </c>
      <c r="C9" s="60">
        <f>RIEPILOGO!$B$4</f>
        <v>0</v>
      </c>
      <c r="D9" s="21"/>
      <c r="E9" s="21"/>
      <c r="F9" s="21"/>
    </row>
    <row r="10" spans="1:6" ht="16.899999999999999" customHeight="1">
      <c r="A10" s="22"/>
      <c r="B10" s="23" t="str">
        <f>"di cui con vincolo di cassa: € "&amp;RIEPILOGO!B5</f>
        <v>di cui con vincolo di cassa: € 0</v>
      </c>
      <c r="C10" s="60">
        <f>RIEPILOGO!$B$5</f>
        <v>0</v>
      </c>
      <c r="D10" s="21"/>
      <c r="E10" s="21"/>
      <c r="F10" s="21"/>
    </row>
    <row r="11" spans="1:6" ht="12.95" customHeight="1">
      <c r="A11" s="21"/>
      <c r="B11" s="21"/>
      <c r="C11" s="21"/>
      <c r="D11" s="21"/>
      <c r="E11" s="21"/>
      <c r="F11" s="21"/>
    </row>
    <row r="12" spans="1:6" ht="17.45" customHeight="1">
      <c r="A12" s="24" t="s">
        <v>799</v>
      </c>
      <c r="B12" s="25" t="s">
        <v>800</v>
      </c>
      <c r="C12" s="61">
        <f t="shared" ref="C12:C40" si="0">F12</f>
        <v>0</v>
      </c>
      <c r="D12" s="61">
        <f>+D13+D14</f>
        <v>0</v>
      </c>
      <c r="E12" s="61">
        <f t="shared" ref="E12:E40" si="1">F12-D12</f>
        <v>0</v>
      </c>
      <c r="F12" s="61">
        <f>+F13+F14</f>
        <v>0</v>
      </c>
    </row>
    <row r="13" spans="1:6" ht="17.45" customHeight="1">
      <c r="A13" s="26" t="s">
        <v>801</v>
      </c>
      <c r="B13" s="27" t="s">
        <v>802</v>
      </c>
      <c r="C13" s="62">
        <f t="shared" si="0"/>
        <v>0</v>
      </c>
      <c r="D13" s="62">
        <f>SUMIF(INPUT_ENTRATE!$E:$E,VLOOKUP($A13,MAP_PDC!$A:$B,2,FALSE),INPUT_ENTRATE!$H:$H)</f>
        <v>0</v>
      </c>
      <c r="E13" s="62">
        <f t="shared" si="1"/>
        <v>0</v>
      </c>
      <c r="F13" s="63">
        <f>SUMIF(INPUT_ENTRATE!$E:$E,VLOOKUP($A13,MAP_PDC!$A:$B,2,FALSE),INPUT_ENTRATE!$H:$H)+SUMIF(INPUT_ENTRATE!$E:$E,VLOOKUP($A13,MAP_PDC!$A:$B,2,FALSE),INPUT_ENTRATE!$I:$I)</f>
        <v>0</v>
      </c>
    </row>
    <row r="14" spans="1:6" ht="17.45" customHeight="1">
      <c r="A14" s="26" t="s">
        <v>803</v>
      </c>
      <c r="B14" s="27" t="s">
        <v>804</v>
      </c>
      <c r="C14" s="62">
        <f t="shared" si="0"/>
        <v>0</v>
      </c>
      <c r="D14" s="62">
        <f>SUMIF(INPUT_ENTRATE!$E:$E,VLOOKUP($A14,MAP_PDC!$A:$B,2,FALSE),INPUT_ENTRATE!$H:$H)</f>
        <v>0</v>
      </c>
      <c r="E14" s="62">
        <f t="shared" si="1"/>
        <v>0</v>
      </c>
      <c r="F14" s="63">
        <f>SUMIF(INPUT_ENTRATE!$E:$E,VLOOKUP($A14,MAP_PDC!$A:$B,2,FALSE),INPUT_ENTRATE!$H:$H)+SUMIF(INPUT_ENTRATE!$E:$E,VLOOKUP($A14,MAP_PDC!$A:$B,2,FALSE),INPUT_ENTRATE!$I:$I)</f>
        <v>0</v>
      </c>
    </row>
    <row r="15" spans="1:6" ht="17.45" customHeight="1">
      <c r="A15" s="24" t="s">
        <v>805</v>
      </c>
      <c r="B15" s="28" t="s">
        <v>806</v>
      </c>
      <c r="C15" s="61">
        <f t="shared" si="0"/>
        <v>333891.90000000002</v>
      </c>
      <c r="D15" s="61">
        <f>+D16+D17+D18+D19+D20</f>
        <v>228113.5</v>
      </c>
      <c r="E15" s="61">
        <f t="shared" si="1"/>
        <v>105778.40000000002</v>
      </c>
      <c r="F15" s="61">
        <f>+F16+F17+F18+F19+F20</f>
        <v>333891.90000000002</v>
      </c>
    </row>
    <row r="16" spans="1:6" ht="17.45" customHeight="1">
      <c r="A16" s="26" t="s">
        <v>807</v>
      </c>
      <c r="B16" s="27" t="s">
        <v>808</v>
      </c>
      <c r="C16" s="62">
        <f t="shared" si="0"/>
        <v>58953.84</v>
      </c>
      <c r="D16" s="62">
        <f>SUMIF(INPUT_ENTRATE!$E:$E,VLOOKUP($A16,MAP_PDC!$A:$B,2,FALSE),INPUT_ENTRATE!$H:$H)</f>
        <v>44821.45</v>
      </c>
      <c r="E16" s="62">
        <f t="shared" si="1"/>
        <v>14132.39</v>
      </c>
      <c r="F16" s="63">
        <f>SUMIF(INPUT_ENTRATE!$E:$E,VLOOKUP($A16,MAP_PDC!$A:$B,2,FALSE),INPUT_ENTRATE!$H:$H)+SUMIF(INPUT_ENTRATE!$E:$E,VLOOKUP($A16,MAP_PDC!$A:$B,2,FALSE),INPUT_ENTRATE!$I:$I)</f>
        <v>58953.84</v>
      </c>
    </row>
    <row r="17" spans="1:6" ht="17.45" customHeight="1">
      <c r="A17" s="26" t="s">
        <v>809</v>
      </c>
      <c r="B17" s="27" t="s">
        <v>810</v>
      </c>
      <c r="C17" s="62">
        <f t="shared" si="0"/>
        <v>87000</v>
      </c>
      <c r="D17" s="62">
        <f>SUMIF(INPUT_ENTRATE!$E:$E,VLOOKUP($A17,MAP_PDC!$A:$B,2,FALSE),INPUT_ENTRATE!$H:$H)</f>
        <v>58000.009999999995</v>
      </c>
      <c r="E17" s="62">
        <f t="shared" si="1"/>
        <v>28999.990000000005</v>
      </c>
      <c r="F17" s="63">
        <f>SUMIF(INPUT_ENTRATE!$E:$E,VLOOKUP($A17,MAP_PDC!$A:$B,2,FALSE),INPUT_ENTRATE!$H:$H)+SUMIF(INPUT_ENTRATE!$E:$E,VLOOKUP($A17,MAP_PDC!$A:$B,2,FALSE),INPUT_ENTRATE!$I:$I)</f>
        <v>87000</v>
      </c>
    </row>
    <row r="18" spans="1:6" ht="17.45" customHeight="1">
      <c r="A18" s="26" t="s">
        <v>811</v>
      </c>
      <c r="B18" s="27" t="s">
        <v>812</v>
      </c>
      <c r="C18" s="62">
        <f t="shared" si="0"/>
        <v>0</v>
      </c>
      <c r="D18" s="62">
        <f>SUMIF(INPUT_ENTRATE!$E:$E,VLOOKUP($A18,MAP_PDC!$A:$B,2,FALSE),INPUT_ENTRATE!$H:$H)</f>
        <v>0</v>
      </c>
      <c r="E18" s="62">
        <f t="shared" si="1"/>
        <v>0</v>
      </c>
      <c r="F18" s="63">
        <f>SUMIF(INPUT_ENTRATE!$E:$E,VLOOKUP($A18,MAP_PDC!$A:$B,2,FALSE),INPUT_ENTRATE!$H:$H)+SUMIF(INPUT_ENTRATE!$E:$E,VLOOKUP($A18,MAP_PDC!$A:$B,2,FALSE),INPUT_ENTRATE!$I:$I)</f>
        <v>0</v>
      </c>
    </row>
    <row r="19" spans="1:6" ht="17.45" customHeight="1">
      <c r="A19" s="26" t="s">
        <v>813</v>
      </c>
      <c r="B19" s="27" t="s">
        <v>104</v>
      </c>
      <c r="C19" s="62">
        <f t="shared" si="0"/>
        <v>0</v>
      </c>
      <c r="D19" s="62">
        <f>SUMIF(INPUT_ENTRATE!$E:$E,VLOOKUP($A19,MAP_PDC!$A:$B,2,FALSE),INPUT_ENTRATE!$H:$H)</f>
        <v>0</v>
      </c>
      <c r="E19" s="62">
        <f t="shared" si="1"/>
        <v>0</v>
      </c>
      <c r="F19" s="63">
        <f>SUMIF(INPUT_ENTRATE!$E:$E,VLOOKUP($A19,MAP_PDC!$A:$B,2,FALSE),INPUT_ENTRATE!$H:$H)+SUMIF(INPUT_ENTRATE!$E:$E,VLOOKUP($A19,MAP_PDC!$A:$B,2,FALSE),INPUT_ENTRATE!$I:$I)</f>
        <v>0</v>
      </c>
    </row>
    <row r="20" spans="1:6" ht="17.45" customHeight="1">
      <c r="A20" s="26" t="s">
        <v>814</v>
      </c>
      <c r="B20" s="27" t="s">
        <v>815</v>
      </c>
      <c r="C20" s="62">
        <f t="shared" si="0"/>
        <v>187938.06</v>
      </c>
      <c r="D20" s="62">
        <f>SUMIF(INPUT_ENTRATE!$E:$E,VLOOKUP($A20,MAP_PDC!$A:$B,2,FALSE),INPUT_ENTRATE!$H:$H)</f>
        <v>125292.04000000001</v>
      </c>
      <c r="E20" s="62">
        <f t="shared" si="1"/>
        <v>62646.01999999999</v>
      </c>
      <c r="F20" s="63">
        <f>SUMIF(INPUT_ENTRATE!$E:$E,VLOOKUP($A20,MAP_PDC!$A:$B,2,FALSE),INPUT_ENTRATE!$H:$H)+SUMIF(INPUT_ENTRATE!$E:$E,VLOOKUP($A20,MAP_PDC!$A:$B,2,FALSE),INPUT_ENTRATE!$I:$I)</f>
        <v>187938.06</v>
      </c>
    </row>
    <row r="21" spans="1:6" ht="17.45" customHeight="1">
      <c r="A21" s="24" t="s">
        <v>816</v>
      </c>
      <c r="B21" s="29" t="s">
        <v>817</v>
      </c>
      <c r="C21" s="61">
        <f t="shared" si="0"/>
        <v>0.04</v>
      </c>
      <c r="D21" s="61">
        <f>+D22+D23+D24+D25+D26</f>
        <v>0.04</v>
      </c>
      <c r="E21" s="61">
        <f t="shared" si="1"/>
        <v>0</v>
      </c>
      <c r="F21" s="61">
        <f>+F22+F23+F24+F25+F26</f>
        <v>0.04</v>
      </c>
    </row>
    <row r="22" spans="1:6" ht="17.45" customHeight="1">
      <c r="A22" s="26" t="s">
        <v>818</v>
      </c>
      <c r="B22" s="30" t="s">
        <v>819</v>
      </c>
      <c r="C22" s="62">
        <f t="shared" si="0"/>
        <v>0</v>
      </c>
      <c r="D22" s="62">
        <f>SUMIF(INPUT_ENTRATE!$E:$E,VLOOKUP($A22,MAP_PDC!$A:$B,2,FALSE),INPUT_ENTRATE!$H:$H)</f>
        <v>0</v>
      </c>
      <c r="E22" s="62">
        <f t="shared" si="1"/>
        <v>0</v>
      </c>
      <c r="F22" s="63">
        <f>SUMIF(INPUT_ENTRATE!$E:$E,VLOOKUP($A22,MAP_PDC!$A:$B,2,FALSE),INPUT_ENTRATE!$H:$H)+SUMIF(INPUT_ENTRATE!$E:$E,VLOOKUP($A22,MAP_PDC!$A:$B,2,FALSE),INPUT_ENTRATE!$I:$I)</f>
        <v>0</v>
      </c>
    </row>
    <row r="23" spans="1:6" ht="17.45" customHeight="1">
      <c r="A23" s="26" t="s">
        <v>820</v>
      </c>
      <c r="B23" s="30" t="s">
        <v>821</v>
      </c>
      <c r="C23" s="62">
        <f t="shared" si="0"/>
        <v>0</v>
      </c>
      <c r="D23" s="62">
        <f>SUMIF(INPUT_ENTRATE!$E:$E,VLOOKUP($A23,MAP_PDC!$A:$B,2,FALSE),INPUT_ENTRATE!$H:$H)</f>
        <v>0</v>
      </c>
      <c r="E23" s="62">
        <f t="shared" si="1"/>
        <v>0</v>
      </c>
      <c r="F23" s="63">
        <f>SUMIF(INPUT_ENTRATE!$E:$E,VLOOKUP($A23,MAP_PDC!$A:$B,2,FALSE),INPUT_ENTRATE!$H:$H)+SUMIF(INPUT_ENTRATE!$E:$E,VLOOKUP($A23,MAP_PDC!$A:$B,2,FALSE),INPUT_ENTRATE!$I:$I)</f>
        <v>0</v>
      </c>
    </row>
    <row r="24" spans="1:6" ht="17.45" customHeight="1">
      <c r="A24" s="26" t="s">
        <v>822</v>
      </c>
      <c r="B24" s="27" t="s">
        <v>823</v>
      </c>
      <c r="C24" s="62">
        <f t="shared" si="0"/>
        <v>0</v>
      </c>
      <c r="D24" s="62">
        <f>SUMIF(INPUT_ENTRATE!$E:$E,VLOOKUP($A24,MAP_PDC!$A:$B,2,FALSE),INPUT_ENTRATE!$H:$H)</f>
        <v>0</v>
      </c>
      <c r="E24" s="62">
        <f t="shared" si="1"/>
        <v>0</v>
      </c>
      <c r="F24" s="63">
        <f>SUMIF(INPUT_ENTRATE!$E:$E,VLOOKUP($A24,MAP_PDC!$A:$B,2,FALSE),INPUT_ENTRATE!$H:$H)+SUMIF(INPUT_ENTRATE!$E:$E,VLOOKUP($A24,MAP_PDC!$A:$B,2,FALSE),INPUT_ENTRATE!$I:$I)</f>
        <v>0</v>
      </c>
    </row>
    <row r="25" spans="1:6" ht="17.45" customHeight="1">
      <c r="A25" s="26" t="s">
        <v>824</v>
      </c>
      <c r="B25" s="27" t="s">
        <v>825</v>
      </c>
      <c r="C25" s="62">
        <f t="shared" si="0"/>
        <v>0</v>
      </c>
      <c r="D25" s="62">
        <f>SUMIF(INPUT_ENTRATE!$E:$E,VLOOKUP($A25,MAP_PDC!$A:$B,2,FALSE),INPUT_ENTRATE!$H:$H)</f>
        <v>0</v>
      </c>
      <c r="E25" s="62">
        <f t="shared" si="1"/>
        <v>0</v>
      </c>
      <c r="F25" s="63">
        <f>SUMIF(INPUT_ENTRATE!$E:$E,VLOOKUP($A25,MAP_PDC!$A:$B,2,FALSE),INPUT_ENTRATE!$H:$H)+SUMIF(INPUT_ENTRATE!$E:$E,VLOOKUP($A25,MAP_PDC!$A:$B,2,FALSE),INPUT_ENTRATE!$I:$I)</f>
        <v>0</v>
      </c>
    </row>
    <row r="26" spans="1:6" ht="17.45" customHeight="1">
      <c r="A26" s="26" t="s">
        <v>826</v>
      </c>
      <c r="B26" s="27" t="s">
        <v>827</v>
      </c>
      <c r="C26" s="62">
        <f t="shared" si="0"/>
        <v>0.04</v>
      </c>
      <c r="D26" s="62">
        <f>SUMIF(INPUT_ENTRATE!$E:$E,VLOOKUP($A26,MAP_PDC!$A:$B,2,FALSE),INPUT_ENTRATE!$H:$H)</f>
        <v>0.04</v>
      </c>
      <c r="E26" s="62">
        <f t="shared" si="1"/>
        <v>0</v>
      </c>
      <c r="F26" s="63">
        <f>SUMIF(INPUT_ENTRATE!$E:$E,VLOOKUP($A26,MAP_PDC!$A:$B,2,FALSE),INPUT_ENTRATE!$H:$H)+SUMIF(INPUT_ENTRATE!$E:$E,VLOOKUP($A26,MAP_PDC!$A:$B,2,FALSE),INPUT_ENTRATE!$I:$I)</f>
        <v>0.04</v>
      </c>
    </row>
    <row r="27" spans="1:6" ht="17.45" customHeight="1">
      <c r="A27" s="24" t="s">
        <v>828</v>
      </c>
      <c r="B27" s="29" t="s">
        <v>829</v>
      </c>
      <c r="C27" s="61">
        <f t="shared" si="0"/>
        <v>0</v>
      </c>
      <c r="D27" s="61">
        <f>+D28+D29+D30+D31</f>
        <v>0</v>
      </c>
      <c r="E27" s="61">
        <f t="shared" si="1"/>
        <v>0</v>
      </c>
      <c r="F27" s="61">
        <f>+F28+F29+F30+F31</f>
        <v>0</v>
      </c>
    </row>
    <row r="28" spans="1:6" ht="17.45" customHeight="1">
      <c r="A28" s="26" t="s">
        <v>830</v>
      </c>
      <c r="B28" s="27" t="s">
        <v>831</v>
      </c>
      <c r="C28" s="62">
        <f t="shared" si="0"/>
        <v>0</v>
      </c>
      <c r="D28" s="62">
        <f>SUMIF(INPUT_ENTRATE!$E:$E,VLOOKUP($A28,MAP_PDC!$A:$B,2,FALSE),INPUT_ENTRATE!$H:$H)</f>
        <v>0</v>
      </c>
      <c r="E28" s="62">
        <f t="shared" si="1"/>
        <v>0</v>
      </c>
      <c r="F28" s="63">
        <f>SUMIF(INPUT_ENTRATE!$E:$E,VLOOKUP($A28,MAP_PDC!$A:$B,2,FALSE),INPUT_ENTRATE!$H:$H)+SUMIF(INPUT_ENTRATE!$E:$E,VLOOKUP($A28,MAP_PDC!$A:$B,2,FALSE),INPUT_ENTRATE!$I:$I)</f>
        <v>0</v>
      </c>
    </row>
    <row r="29" spans="1:6" ht="17.45" customHeight="1">
      <c r="A29" s="26" t="s">
        <v>832</v>
      </c>
      <c r="B29" s="27" t="s">
        <v>833</v>
      </c>
      <c r="C29" s="62">
        <f t="shared" si="0"/>
        <v>0</v>
      </c>
      <c r="D29" s="62">
        <f>SUMIF(INPUT_ENTRATE!$E:$E,VLOOKUP($A29,MAP_PDC!$A:$B,2,FALSE),INPUT_ENTRATE!$H:$H)</f>
        <v>0</v>
      </c>
      <c r="E29" s="62">
        <f t="shared" si="1"/>
        <v>0</v>
      </c>
      <c r="F29" s="63">
        <f>SUMIF(INPUT_ENTRATE!$E:$E,VLOOKUP($A29,MAP_PDC!$A:$B,2,FALSE),INPUT_ENTRATE!$H:$H)+SUMIF(INPUT_ENTRATE!$E:$E,VLOOKUP($A29,MAP_PDC!$A:$B,2,FALSE),INPUT_ENTRATE!$I:$I)</f>
        <v>0</v>
      </c>
    </row>
    <row r="30" spans="1:6" ht="17.45" customHeight="1">
      <c r="A30" s="26" t="s">
        <v>834</v>
      </c>
      <c r="B30" s="27" t="s">
        <v>835</v>
      </c>
      <c r="C30" s="62">
        <f t="shared" si="0"/>
        <v>0</v>
      </c>
      <c r="D30" s="62">
        <f>SUMIF(INPUT_ENTRATE!$E:$E,VLOOKUP($A30,MAP_PDC!$A:$B,2,FALSE),INPUT_ENTRATE!$H:$H)</f>
        <v>0</v>
      </c>
      <c r="E30" s="62">
        <f t="shared" si="1"/>
        <v>0</v>
      </c>
      <c r="F30" s="63">
        <f>SUMIF(INPUT_ENTRATE!$E:$E,VLOOKUP($A30,MAP_PDC!$A:$B,2,FALSE),INPUT_ENTRATE!$H:$H)+SUMIF(INPUT_ENTRATE!$E:$E,VLOOKUP($A30,MAP_PDC!$A:$B,2,FALSE),INPUT_ENTRATE!$I:$I)</f>
        <v>0</v>
      </c>
    </row>
    <row r="31" spans="1:6" ht="17.45" customHeight="1">
      <c r="A31" s="26" t="s">
        <v>836</v>
      </c>
      <c r="B31" s="27" t="s">
        <v>837</v>
      </c>
      <c r="C31" s="62">
        <f t="shared" si="0"/>
        <v>0</v>
      </c>
      <c r="D31" s="62">
        <f>SUMIF(INPUT_ENTRATE!$E:$E,VLOOKUP($A31,MAP_PDC!$A:$B,2,FALSE),INPUT_ENTRATE!$H:$H)</f>
        <v>0</v>
      </c>
      <c r="E31" s="62">
        <f t="shared" si="1"/>
        <v>0</v>
      </c>
      <c r="F31" s="63">
        <f>SUMIF(INPUT_ENTRATE!$E:$E,VLOOKUP($A31,MAP_PDC!$A:$B,2,FALSE),INPUT_ENTRATE!$H:$H)+SUMIF(INPUT_ENTRATE!$E:$E,VLOOKUP($A31,MAP_PDC!$A:$B,2,FALSE),INPUT_ENTRATE!$I:$I)</f>
        <v>0</v>
      </c>
    </row>
    <row r="32" spans="1:6" ht="17.45" customHeight="1">
      <c r="A32" s="24" t="s">
        <v>838</v>
      </c>
      <c r="B32" s="29" t="s">
        <v>839</v>
      </c>
      <c r="C32" s="61">
        <f t="shared" si="0"/>
        <v>0</v>
      </c>
      <c r="D32" s="61">
        <f>+D33+D34+D35+D36</f>
        <v>0</v>
      </c>
      <c r="E32" s="61">
        <f t="shared" si="1"/>
        <v>0</v>
      </c>
      <c r="F32" s="61">
        <f>+F33+F34+F35+F36</f>
        <v>0</v>
      </c>
    </row>
    <row r="33" spans="1:6" ht="17.45" customHeight="1">
      <c r="A33" s="26" t="s">
        <v>840</v>
      </c>
      <c r="B33" s="27" t="s">
        <v>841</v>
      </c>
      <c r="C33" s="62">
        <f t="shared" si="0"/>
        <v>0</v>
      </c>
      <c r="D33" s="62">
        <f>SUMIF(INPUT_ENTRATE!$E:$E,VLOOKUP($A33,MAP_PDC!$A:$B,2,FALSE),INPUT_ENTRATE!$H:$H)</f>
        <v>0</v>
      </c>
      <c r="E33" s="62">
        <f t="shared" si="1"/>
        <v>0</v>
      </c>
      <c r="F33" s="63">
        <f>SUMIF(INPUT_ENTRATE!$E:$E,VLOOKUP($A33,MAP_PDC!$A:$B,2,FALSE),INPUT_ENTRATE!$H:$H)+SUMIF(INPUT_ENTRATE!$E:$E,VLOOKUP($A33,MAP_PDC!$A:$B,2,FALSE),INPUT_ENTRATE!$I:$I)</f>
        <v>0</v>
      </c>
    </row>
    <row r="34" spans="1:6" ht="17.45" customHeight="1">
      <c r="A34" s="26" t="s">
        <v>842</v>
      </c>
      <c r="B34" s="27" t="s">
        <v>843</v>
      </c>
      <c r="C34" s="62">
        <f t="shared" si="0"/>
        <v>0</v>
      </c>
      <c r="D34" s="62">
        <f>SUMIF(INPUT_ENTRATE!$E:$E,VLOOKUP($A34,MAP_PDC!$A:$B,2,FALSE),INPUT_ENTRATE!$H:$H)</f>
        <v>0</v>
      </c>
      <c r="E34" s="62">
        <f t="shared" si="1"/>
        <v>0</v>
      </c>
      <c r="F34" s="63">
        <f>SUMIF(INPUT_ENTRATE!$E:$E,VLOOKUP($A34,MAP_PDC!$A:$B,2,FALSE),INPUT_ENTRATE!$H:$H)+SUMIF(INPUT_ENTRATE!$E:$E,VLOOKUP($A34,MAP_PDC!$A:$B,2,FALSE),INPUT_ENTRATE!$I:$I)</f>
        <v>0</v>
      </c>
    </row>
    <row r="35" spans="1:6" ht="17.45" customHeight="1">
      <c r="A35" s="26" t="s">
        <v>844</v>
      </c>
      <c r="B35" s="27" t="s">
        <v>845</v>
      </c>
      <c r="C35" s="62">
        <f t="shared" si="0"/>
        <v>0</v>
      </c>
      <c r="D35" s="62">
        <f>SUMIF(INPUT_ENTRATE!$E:$E,VLOOKUP($A35,MAP_PDC!$A:$B,2,FALSE),INPUT_ENTRATE!$H:$H)</f>
        <v>0</v>
      </c>
      <c r="E35" s="62">
        <f t="shared" si="1"/>
        <v>0</v>
      </c>
      <c r="F35" s="63">
        <f>SUMIF(INPUT_ENTRATE!$E:$E,VLOOKUP($A35,MAP_PDC!$A:$B,2,FALSE),INPUT_ENTRATE!$H:$H)+SUMIF(INPUT_ENTRATE!$E:$E,VLOOKUP($A35,MAP_PDC!$A:$B,2,FALSE),INPUT_ENTRATE!$I:$I)</f>
        <v>0</v>
      </c>
    </row>
    <row r="36" spans="1:6" ht="17.45" customHeight="1">
      <c r="A36" s="26" t="s">
        <v>846</v>
      </c>
      <c r="B36" s="27" t="s">
        <v>847</v>
      </c>
      <c r="C36" s="62">
        <f t="shared" si="0"/>
        <v>0</v>
      </c>
      <c r="D36" s="62">
        <f>SUMIF(INPUT_ENTRATE!$E:$E,VLOOKUP($A36,MAP_PDC!$A:$B,2,FALSE),INPUT_ENTRATE!$H:$H)</f>
        <v>0</v>
      </c>
      <c r="E36" s="62">
        <f t="shared" si="1"/>
        <v>0</v>
      </c>
      <c r="F36" s="63">
        <f>SUMIF(INPUT_ENTRATE!$E:$E,VLOOKUP($A36,MAP_PDC!$A:$B,2,FALSE),INPUT_ENTRATE!$H:$H)+SUMIF(INPUT_ENTRATE!$E:$E,VLOOKUP($A36,MAP_PDC!$A:$B,2,FALSE),INPUT_ENTRATE!$I:$I)</f>
        <v>0</v>
      </c>
    </row>
    <row r="37" spans="1:6" ht="17.45" customHeight="1">
      <c r="A37" s="24" t="s">
        <v>848</v>
      </c>
      <c r="B37" s="29" t="s">
        <v>849</v>
      </c>
      <c r="C37" s="61">
        <f t="shared" si="0"/>
        <v>0</v>
      </c>
      <c r="D37" s="61">
        <f>SUMIF(INPUT_ENTRATE!$E:$E,VLOOKUP($A37,MAP_PDC!$A:$B,2,FALSE),INPUT_ENTRATE!$H:$H)</f>
        <v>0</v>
      </c>
      <c r="E37" s="61">
        <f t="shared" si="1"/>
        <v>0</v>
      </c>
      <c r="F37" s="61">
        <f>SUMIF(INPUT_ENTRATE!$E:$E,VLOOKUP($A37,MAP_PDC!$A:$B,2,FALSE),INPUT_ENTRATE!$H:$H)+SUMIF(INPUT_ENTRATE!$E:$E,VLOOKUP($A37,MAP_PDC!$A:$B,2,FALSE),INPUT_ENTRATE!$I:$I)</f>
        <v>0</v>
      </c>
    </row>
    <row r="38" spans="1:6" ht="17.45" customHeight="1">
      <c r="A38" s="24" t="s">
        <v>850</v>
      </c>
      <c r="B38" s="29" t="s">
        <v>851</v>
      </c>
      <c r="C38" s="61">
        <f t="shared" si="0"/>
        <v>0</v>
      </c>
      <c r="D38" s="61">
        <f>+D39+D40</f>
        <v>0</v>
      </c>
      <c r="E38" s="61">
        <f t="shared" si="1"/>
        <v>0</v>
      </c>
      <c r="F38" s="61">
        <f>+F39+F40</f>
        <v>0</v>
      </c>
    </row>
    <row r="39" spans="1:6" ht="17.45" customHeight="1">
      <c r="A39" s="26" t="s">
        <v>852</v>
      </c>
      <c r="B39" s="27" t="s">
        <v>853</v>
      </c>
      <c r="C39" s="62">
        <f t="shared" si="0"/>
        <v>0</v>
      </c>
      <c r="D39" s="62">
        <f>SUMIF(INPUT_ENTRATE!$E:$E,VLOOKUP($A39,MAP_PDC!$A:$B,2,FALSE),INPUT_ENTRATE!$H:$H)</f>
        <v>0</v>
      </c>
      <c r="E39" s="62">
        <f t="shared" si="1"/>
        <v>0</v>
      </c>
      <c r="F39" s="63">
        <f>SUMIF(INPUT_ENTRATE!$E:$E,VLOOKUP($A39,MAP_PDC!$A:$B,2,FALSE),INPUT_ENTRATE!$H:$H)+SUMIF(INPUT_ENTRATE!$E:$E,VLOOKUP($A39,MAP_PDC!$A:$B,2,FALSE),INPUT_ENTRATE!$I:$I)</f>
        <v>0</v>
      </c>
    </row>
    <row r="40" spans="1:6" ht="17.45" customHeight="1">
      <c r="A40" s="31" t="s">
        <v>854</v>
      </c>
      <c r="B40" s="32" t="s">
        <v>855</v>
      </c>
      <c r="C40" s="62">
        <f t="shared" si="0"/>
        <v>0</v>
      </c>
      <c r="D40" s="62">
        <f>SUMIF(INPUT_ENTRATE!$E:$E,VLOOKUP($A40,MAP_PDC!$A:$B,2,FALSE),INPUT_ENTRATE!$H:$H)</f>
        <v>0</v>
      </c>
      <c r="E40" s="62">
        <f t="shared" si="1"/>
        <v>0</v>
      </c>
      <c r="F40" s="63">
        <f>SUMIF(INPUT_ENTRATE!$E:$E,VLOOKUP($A40,MAP_PDC!$A:$B,2,FALSE),INPUT_ENTRATE!$H:$H)+SUMIF(INPUT_ENTRATE!$E:$E,VLOOKUP($A40,MAP_PDC!$A:$B,2,FALSE),INPUT_ENTRATE!$I:$I)</f>
        <v>0</v>
      </c>
    </row>
    <row r="41" spans="1:6" ht="19.899999999999999" customHeight="1">
      <c r="A41" s="24"/>
      <c r="B41" s="33" t="s">
        <v>856</v>
      </c>
      <c r="C41" s="34"/>
      <c r="D41" s="34"/>
      <c r="E41" s="34"/>
      <c r="F41" s="34"/>
    </row>
    <row r="42" spans="1:6" ht="15" customHeight="1">
      <c r="A42" s="35"/>
      <c r="B42" s="36"/>
      <c r="C42" s="37"/>
      <c r="D42" s="37"/>
      <c r="E42" s="37"/>
      <c r="F42" s="37"/>
    </row>
    <row r="43" spans="1:6" ht="18" customHeight="1">
      <c r="A43" s="261" t="s">
        <v>857</v>
      </c>
      <c r="B43" s="262"/>
      <c r="C43" s="38">
        <f>F43</f>
        <v>333891.94</v>
      </c>
      <c r="D43" s="39">
        <f>+D12+D15+D21+D27+D32+D37+D38+D41</f>
        <v>228113.54</v>
      </c>
      <c r="E43" s="38">
        <f>F43-D43</f>
        <v>105778.4</v>
      </c>
      <c r="F43" s="39">
        <f>+F12+F15+F21+F27+F32+F37+F38+F41</f>
        <v>333891.94</v>
      </c>
    </row>
    <row r="44" spans="1:6" ht="16.5" customHeight="1">
      <c r="A44" s="261" t="s">
        <v>858</v>
      </c>
      <c r="B44" s="262"/>
      <c r="C44" s="64">
        <v>0</v>
      </c>
      <c r="D44" s="64"/>
      <c r="E44" s="64"/>
      <c r="F44" s="64"/>
    </row>
    <row r="45" spans="1:6" ht="16.5" customHeight="1">
      <c r="A45" s="265" t="s">
        <v>859</v>
      </c>
      <c r="B45" s="266"/>
      <c r="C45" s="38">
        <f>F45</f>
        <v>333891.94</v>
      </c>
      <c r="D45" s="38">
        <f>D43+$C$9</f>
        <v>228113.54</v>
      </c>
      <c r="E45" s="38">
        <f>F45-D45</f>
        <v>105778.4</v>
      </c>
      <c r="F45" s="38">
        <f>F43+$C$9</f>
        <v>333891.94</v>
      </c>
    </row>
    <row r="46" spans="1:6" ht="16.5" customHeight="1">
      <c r="A46" s="261" t="s">
        <v>860</v>
      </c>
      <c r="B46" s="262"/>
      <c r="C46" s="40">
        <f>F46</f>
        <v>0</v>
      </c>
      <c r="D46" s="40"/>
      <c r="E46" s="40">
        <f>F46-D46</f>
        <v>0</v>
      </c>
      <c r="F46" s="40"/>
    </row>
    <row r="47" spans="1:6" ht="23.45" customHeight="1">
      <c r="A47" s="21"/>
      <c r="B47" s="21"/>
      <c r="C47" s="21"/>
      <c r="D47" s="21"/>
      <c r="E47" s="21"/>
      <c r="F47" s="21"/>
    </row>
    <row r="48" spans="1:6" ht="18" customHeight="1">
      <c r="A48" s="24" t="s">
        <v>861</v>
      </c>
      <c r="B48" s="29" t="s">
        <v>862</v>
      </c>
      <c r="C48" s="61">
        <f t="shared" ref="C48:C72" si="2">F48</f>
        <v>0</v>
      </c>
      <c r="D48" s="61">
        <f>SUM(D49:D56)</f>
        <v>0</v>
      </c>
      <c r="E48" s="61">
        <f t="shared" ref="E48:E72" si="3">F48-D48</f>
        <v>0</v>
      </c>
      <c r="F48" s="61">
        <f>SUM(F49:F56)</f>
        <v>0</v>
      </c>
    </row>
    <row r="49" spans="1:6" ht="17.45" customHeight="1">
      <c r="A49" s="26" t="s">
        <v>863</v>
      </c>
      <c r="B49" s="27" t="s">
        <v>864</v>
      </c>
      <c r="C49" s="62">
        <f t="shared" si="2"/>
        <v>0</v>
      </c>
      <c r="D49" s="62">
        <f>SUMIF(INPUT_SPESE!$G:$G,VLOOKUP($A49,MAP_PDC!$A:$B,2,FALSE),INPUT_SPESE!$J:$J)</f>
        <v>0</v>
      </c>
      <c r="E49" s="62">
        <f t="shared" si="3"/>
        <v>0</v>
      </c>
      <c r="F49" s="63">
        <f>SUMIF(INPUT_SPESE!$G:$G,VLOOKUP($A49,MAP_PDC!$A:$B,2,FALSE),INPUT_SPESE!$J:$J)+SUMIF(INPUT_SPESE!$G:$G,VLOOKUP($A49,MAP_PDC!$A:$B,2,FALSE),INPUT_SPESE!$K:$K)</f>
        <v>0</v>
      </c>
    </row>
    <row r="50" spans="1:6" ht="17.45" customHeight="1">
      <c r="A50" s="26" t="s">
        <v>865</v>
      </c>
      <c r="B50" s="27" t="s">
        <v>866</v>
      </c>
      <c r="C50" s="62">
        <f t="shared" si="2"/>
        <v>0</v>
      </c>
      <c r="D50" s="62">
        <f>SUMIF(INPUT_SPESE!$G:$G,VLOOKUP($A50,MAP_PDC!$A:$B,2,FALSE),INPUT_SPESE!$J:$J)</f>
        <v>0</v>
      </c>
      <c r="E50" s="62">
        <f t="shared" si="3"/>
        <v>0</v>
      </c>
      <c r="F50" s="63">
        <f>SUMIF(INPUT_SPESE!$G:$G,VLOOKUP($A50,MAP_PDC!$A:$B,2,FALSE),INPUT_SPESE!$J:$J)+SUMIF(INPUT_SPESE!$G:$G,VLOOKUP($A50,MAP_PDC!$A:$B,2,FALSE),INPUT_SPESE!$K:$K)</f>
        <v>0</v>
      </c>
    </row>
    <row r="51" spans="1:6" ht="17.45" customHeight="1">
      <c r="A51" s="26" t="s">
        <v>867</v>
      </c>
      <c r="B51" s="27" t="s">
        <v>868</v>
      </c>
      <c r="C51" s="62">
        <f t="shared" si="2"/>
        <v>0</v>
      </c>
      <c r="D51" s="62">
        <f>SUMIF(INPUT_SPESE!$G:$G,VLOOKUP($A51,MAP_PDC!$A:$B,2,FALSE),INPUT_SPESE!$J:$J)</f>
        <v>0</v>
      </c>
      <c r="E51" s="62">
        <f t="shared" si="3"/>
        <v>0</v>
      </c>
      <c r="F51" s="63">
        <f>SUMIF(INPUT_SPESE!$G:$G,VLOOKUP($A51,MAP_PDC!$A:$B,2,FALSE),INPUT_SPESE!$J:$J)+SUMIF(INPUT_SPESE!$G:$G,VLOOKUP($A51,MAP_PDC!$A:$B,2,FALSE),INPUT_SPESE!$K:$K)</f>
        <v>0</v>
      </c>
    </row>
    <row r="52" spans="1:6" ht="17.45" customHeight="1">
      <c r="A52" s="26" t="s">
        <v>869</v>
      </c>
      <c r="B52" s="27" t="s">
        <v>806</v>
      </c>
      <c r="C52" s="62">
        <f t="shared" si="2"/>
        <v>0</v>
      </c>
      <c r="D52" s="62">
        <f>SUMIF(INPUT_SPESE!$G:$G,VLOOKUP($A52,MAP_PDC!$A:$B,2,FALSE),INPUT_SPESE!$J:$J)</f>
        <v>0</v>
      </c>
      <c r="E52" s="62">
        <f t="shared" si="3"/>
        <v>0</v>
      </c>
      <c r="F52" s="63">
        <f>SUMIF(INPUT_SPESE!$G:$G,VLOOKUP($A52,MAP_PDC!$A:$B,2,FALSE),INPUT_SPESE!$J:$J)+SUMIF(INPUT_SPESE!$G:$G,VLOOKUP($A52,MAP_PDC!$A:$B,2,FALSE),INPUT_SPESE!$K:$K)</f>
        <v>0</v>
      </c>
    </row>
    <row r="53" spans="1:6" ht="17.45" customHeight="1">
      <c r="A53" s="26" t="s">
        <v>870</v>
      </c>
      <c r="B53" s="27" t="s">
        <v>871</v>
      </c>
      <c r="C53" s="62">
        <f t="shared" si="2"/>
        <v>0</v>
      </c>
      <c r="D53" s="62">
        <f>SUMIF(INPUT_SPESE!$G:$G,VLOOKUP($A53,MAP_PDC!$A:$B,2,FALSE),INPUT_SPESE!$J:$J)</f>
        <v>0</v>
      </c>
      <c r="E53" s="62">
        <f t="shared" si="3"/>
        <v>0</v>
      </c>
      <c r="F53" s="63">
        <f>SUMIF(INPUT_SPESE!$G:$G,VLOOKUP($A53,MAP_PDC!$A:$B,2,FALSE),INPUT_SPESE!$J:$J)+SUMIF(INPUT_SPESE!$G:$G,VLOOKUP($A53,MAP_PDC!$A:$B,2,FALSE),INPUT_SPESE!$K:$K)</f>
        <v>0</v>
      </c>
    </row>
    <row r="54" spans="1:6" ht="17.45" customHeight="1">
      <c r="A54" s="26" t="s">
        <v>872</v>
      </c>
      <c r="B54" s="27" t="s">
        <v>873</v>
      </c>
      <c r="C54" s="62">
        <f t="shared" si="2"/>
        <v>0</v>
      </c>
      <c r="D54" s="62">
        <f>SUMIF(INPUT_SPESE!$G:$G,VLOOKUP($A54,MAP_PDC!$A:$B,2,FALSE),INPUT_SPESE!$J:$J)</f>
        <v>0</v>
      </c>
      <c r="E54" s="62">
        <f t="shared" si="3"/>
        <v>0</v>
      </c>
      <c r="F54" s="63">
        <f>SUMIF(INPUT_SPESE!$G:$G,VLOOKUP($A54,MAP_PDC!$A:$B,2,FALSE),INPUT_SPESE!$J:$J)+SUMIF(INPUT_SPESE!$G:$G,VLOOKUP($A54,MAP_PDC!$A:$B,2,FALSE),INPUT_SPESE!$K:$K)</f>
        <v>0</v>
      </c>
    </row>
    <row r="55" spans="1:6" ht="17.45" customHeight="1">
      <c r="A55" s="26" t="s">
        <v>874</v>
      </c>
      <c r="B55" s="27" t="s">
        <v>875</v>
      </c>
      <c r="C55" s="62">
        <f t="shared" si="2"/>
        <v>0</v>
      </c>
      <c r="D55" s="62">
        <f>SUMIF(INPUT_SPESE!$G:$G,VLOOKUP($A55,MAP_PDC!$A:$B,2,FALSE),INPUT_SPESE!$J:$J)</f>
        <v>0</v>
      </c>
      <c r="E55" s="62">
        <f t="shared" si="3"/>
        <v>0</v>
      </c>
      <c r="F55" s="63">
        <f>SUMIF(INPUT_SPESE!$G:$G,VLOOKUP($A55,MAP_PDC!$A:$B,2,FALSE),INPUT_SPESE!$J:$J)+SUMIF(INPUT_SPESE!$G:$G,VLOOKUP($A55,MAP_PDC!$A:$B,2,FALSE),INPUT_SPESE!$K:$K)</f>
        <v>0</v>
      </c>
    </row>
    <row r="56" spans="1:6" ht="17.45" customHeight="1">
      <c r="A56" s="26" t="s">
        <v>876</v>
      </c>
      <c r="B56" s="27" t="s">
        <v>877</v>
      </c>
      <c r="C56" s="62">
        <f t="shared" si="2"/>
        <v>0</v>
      </c>
      <c r="D56" s="62">
        <f>SUMIF(INPUT_SPESE!$G:$G,VLOOKUP($A56,MAP_PDC!$A:$B,2,FALSE),INPUT_SPESE!$J:$J)</f>
        <v>0</v>
      </c>
      <c r="E56" s="62">
        <f t="shared" si="3"/>
        <v>0</v>
      </c>
      <c r="F56" s="63">
        <f>SUMIF(INPUT_SPESE!$G:$G,VLOOKUP($A56,MAP_PDC!$A:$B,2,FALSE),INPUT_SPESE!$J:$J)+SUMIF(INPUT_SPESE!$G:$G,VLOOKUP($A56,MAP_PDC!$A:$B,2,FALSE),INPUT_SPESE!$K:$K)</f>
        <v>0</v>
      </c>
    </row>
    <row r="57" spans="1:6" ht="17.45" customHeight="1">
      <c r="A57" s="24" t="s">
        <v>878</v>
      </c>
      <c r="B57" s="29" t="s">
        <v>879</v>
      </c>
      <c r="C57" s="61">
        <f t="shared" si="2"/>
        <v>0</v>
      </c>
      <c r="D57" s="61">
        <f>SUM(D58:D62)</f>
        <v>0</v>
      </c>
      <c r="E57" s="61">
        <f t="shared" si="3"/>
        <v>0</v>
      </c>
      <c r="F57" s="61">
        <f>SUM(F58:F62)</f>
        <v>0</v>
      </c>
    </row>
    <row r="58" spans="1:6" ht="17.45" customHeight="1">
      <c r="A58" s="26" t="s">
        <v>880</v>
      </c>
      <c r="B58" s="27" t="s">
        <v>881</v>
      </c>
      <c r="C58" s="62">
        <f t="shared" si="2"/>
        <v>0</v>
      </c>
      <c r="D58" s="62">
        <f>SUMIF(INPUT_SPESE!$G:$G,VLOOKUP($A58,MAP_PDC!$A:$B,2,FALSE),INPUT_SPESE!$J:$J)</f>
        <v>0</v>
      </c>
      <c r="E58" s="62">
        <f t="shared" si="3"/>
        <v>0</v>
      </c>
      <c r="F58" s="63">
        <f>SUMIF(INPUT_SPESE!$G:$G,VLOOKUP($A58,MAP_PDC!$A:$B,2,FALSE),INPUT_SPESE!$J:$J)+SUMIF(INPUT_SPESE!$G:$G,VLOOKUP($A58,MAP_PDC!$A:$B,2,FALSE),INPUT_SPESE!$K:$K)</f>
        <v>0</v>
      </c>
    </row>
    <row r="59" spans="1:6" ht="17.45" customHeight="1">
      <c r="A59" s="26" t="s">
        <v>882</v>
      </c>
      <c r="B59" s="27" t="s">
        <v>883</v>
      </c>
      <c r="C59" s="62">
        <f t="shared" si="2"/>
        <v>0</v>
      </c>
      <c r="D59" s="62">
        <f>SUMIF(INPUT_SPESE!$G:$G,VLOOKUP($A59,MAP_PDC!$A:$B,2,FALSE),INPUT_SPESE!$J:$J)</f>
        <v>0</v>
      </c>
      <c r="E59" s="62">
        <f t="shared" si="3"/>
        <v>0</v>
      </c>
      <c r="F59" s="63">
        <f>SUMIF(INPUT_SPESE!$G:$G,VLOOKUP($A59,MAP_PDC!$A:$B,2,FALSE),INPUT_SPESE!$J:$J)+SUMIF(INPUT_SPESE!$G:$G,VLOOKUP($A59,MAP_PDC!$A:$B,2,FALSE),INPUT_SPESE!$K:$K)</f>
        <v>0</v>
      </c>
    </row>
    <row r="60" spans="1:6" ht="17.45" customHeight="1">
      <c r="A60" s="26" t="s">
        <v>884</v>
      </c>
      <c r="B60" s="27" t="s">
        <v>833</v>
      </c>
      <c r="C60" s="62">
        <f t="shared" si="2"/>
        <v>0</v>
      </c>
      <c r="D60" s="62">
        <f>SUMIF(INPUT_SPESE!$G:$G,VLOOKUP($A60,MAP_PDC!$A:$B,2,FALSE),INPUT_SPESE!$J:$J)</f>
        <v>0</v>
      </c>
      <c r="E60" s="62">
        <f t="shared" si="3"/>
        <v>0</v>
      </c>
      <c r="F60" s="63">
        <f>SUMIF(INPUT_SPESE!$G:$G,VLOOKUP($A60,MAP_PDC!$A:$B,2,FALSE),INPUT_SPESE!$J:$J)+SUMIF(INPUT_SPESE!$G:$G,VLOOKUP($A60,MAP_PDC!$A:$B,2,FALSE),INPUT_SPESE!$K:$K)</f>
        <v>0</v>
      </c>
    </row>
    <row r="61" spans="1:6" ht="17.45" customHeight="1">
      <c r="A61" s="26" t="s">
        <v>885</v>
      </c>
      <c r="B61" s="27" t="s">
        <v>835</v>
      </c>
      <c r="C61" s="62">
        <f t="shared" si="2"/>
        <v>0</v>
      </c>
      <c r="D61" s="62">
        <f>SUMIF(INPUT_SPESE!$G:$G,VLOOKUP($A61,MAP_PDC!$A:$B,2,FALSE),INPUT_SPESE!$J:$J)</f>
        <v>0</v>
      </c>
      <c r="E61" s="62">
        <f t="shared" si="3"/>
        <v>0</v>
      </c>
      <c r="F61" s="63">
        <f>SUMIF(INPUT_SPESE!$G:$G,VLOOKUP($A61,MAP_PDC!$A:$B,2,FALSE),INPUT_SPESE!$J:$J)+SUMIF(INPUT_SPESE!$G:$G,VLOOKUP($A61,MAP_PDC!$A:$B,2,FALSE),INPUT_SPESE!$K:$K)</f>
        <v>0</v>
      </c>
    </row>
    <row r="62" spans="1:6" ht="17.45" customHeight="1">
      <c r="A62" s="26" t="s">
        <v>886</v>
      </c>
      <c r="B62" s="27" t="s">
        <v>887</v>
      </c>
      <c r="C62" s="62">
        <f t="shared" si="2"/>
        <v>0</v>
      </c>
      <c r="D62" s="62">
        <f>SUMIF(INPUT_SPESE!$G:$G,VLOOKUP($A62,MAP_PDC!$A:$B,2,FALSE),INPUT_SPESE!$J:$J)</f>
        <v>0</v>
      </c>
      <c r="E62" s="62">
        <f t="shared" si="3"/>
        <v>0</v>
      </c>
      <c r="F62" s="63">
        <f>SUMIF(INPUT_SPESE!$G:$G,VLOOKUP($A62,MAP_PDC!$A:$B,2,FALSE),INPUT_SPESE!$J:$J)+SUMIF(INPUT_SPESE!$G:$G,VLOOKUP($A62,MAP_PDC!$A:$B,2,FALSE),INPUT_SPESE!$K:$K)</f>
        <v>0</v>
      </c>
    </row>
    <row r="63" spans="1:6" ht="17.45" customHeight="1">
      <c r="A63" s="24" t="s">
        <v>888</v>
      </c>
      <c r="B63" s="29" t="s">
        <v>889</v>
      </c>
      <c r="C63" s="61">
        <f t="shared" si="2"/>
        <v>0</v>
      </c>
      <c r="D63" s="61">
        <f>SUM(D64:D67)</f>
        <v>0</v>
      </c>
      <c r="E63" s="61">
        <f t="shared" si="3"/>
        <v>0</v>
      </c>
      <c r="F63" s="61">
        <f>SUM(F64:F67)</f>
        <v>0</v>
      </c>
    </row>
    <row r="64" spans="1:6" ht="17.45" customHeight="1">
      <c r="A64" s="26" t="s">
        <v>890</v>
      </c>
      <c r="B64" s="27" t="s">
        <v>891</v>
      </c>
      <c r="C64" s="62">
        <f t="shared" si="2"/>
        <v>0</v>
      </c>
      <c r="D64" s="62">
        <f>SUMIF(INPUT_SPESE!$G:$G,VLOOKUP($A64,MAP_PDC!$A:$B,2,FALSE),INPUT_SPESE!$J:$J)</f>
        <v>0</v>
      </c>
      <c r="E64" s="62">
        <f t="shared" si="3"/>
        <v>0</v>
      </c>
      <c r="F64" s="63">
        <f>SUMIF(INPUT_SPESE!$G:$G,VLOOKUP($A64,MAP_PDC!$A:$B,2,FALSE),INPUT_SPESE!$J:$J)+SUMIF(INPUT_SPESE!$G:$G,VLOOKUP($A64,MAP_PDC!$A:$B,2,FALSE),INPUT_SPESE!$K:$K)</f>
        <v>0</v>
      </c>
    </row>
    <row r="65" spans="1:6" ht="17.45" customHeight="1">
      <c r="A65" s="26" t="s">
        <v>892</v>
      </c>
      <c r="B65" s="41" t="s">
        <v>893</v>
      </c>
      <c r="C65" s="62">
        <f t="shared" si="2"/>
        <v>0</v>
      </c>
      <c r="D65" s="62">
        <f>SUMIF(INPUT_SPESE!$G:$G,VLOOKUP($A65,MAP_PDC!$A:$B,2,FALSE),INPUT_SPESE!$J:$J)</f>
        <v>0</v>
      </c>
      <c r="E65" s="62">
        <f t="shared" si="3"/>
        <v>0</v>
      </c>
      <c r="F65" s="63">
        <f>SUMIF(INPUT_SPESE!$G:$G,VLOOKUP($A65,MAP_PDC!$A:$B,2,FALSE),INPUT_SPESE!$J:$J)+SUMIF(INPUT_SPESE!$G:$G,VLOOKUP($A65,MAP_PDC!$A:$B,2,FALSE),INPUT_SPESE!$K:$K)</f>
        <v>0</v>
      </c>
    </row>
    <row r="66" spans="1:6" ht="17.45" customHeight="1">
      <c r="A66" s="26" t="s">
        <v>894</v>
      </c>
      <c r="B66" s="27" t="s">
        <v>895</v>
      </c>
      <c r="C66" s="62">
        <f t="shared" si="2"/>
        <v>0</v>
      </c>
      <c r="D66" s="62">
        <f>SUMIF(INPUT_SPESE!$G:$G,VLOOKUP($A66,MAP_PDC!$A:$B,2,FALSE),INPUT_SPESE!$J:$J)</f>
        <v>0</v>
      </c>
      <c r="E66" s="62">
        <f t="shared" si="3"/>
        <v>0</v>
      </c>
      <c r="F66" s="63">
        <f>SUMIF(INPUT_SPESE!$G:$G,VLOOKUP($A66,MAP_PDC!$A:$B,2,FALSE),INPUT_SPESE!$J:$J)+SUMIF(INPUT_SPESE!$G:$G,VLOOKUP($A66,MAP_PDC!$A:$B,2,FALSE),INPUT_SPESE!$K:$K)</f>
        <v>0</v>
      </c>
    </row>
    <row r="67" spans="1:6" ht="17.45" customHeight="1">
      <c r="A67" s="26" t="s">
        <v>896</v>
      </c>
      <c r="B67" s="27" t="s">
        <v>897</v>
      </c>
      <c r="C67" s="62">
        <f t="shared" si="2"/>
        <v>0</v>
      </c>
      <c r="D67" s="62">
        <f>SUMIF(INPUT_SPESE!$G:$G,VLOOKUP($A67,MAP_PDC!$A:$B,2,FALSE),INPUT_SPESE!$J:$J)</f>
        <v>0</v>
      </c>
      <c r="E67" s="62">
        <f t="shared" si="3"/>
        <v>0</v>
      </c>
      <c r="F67" s="63">
        <f>SUMIF(INPUT_SPESE!$G:$G,VLOOKUP($A67,MAP_PDC!$A:$B,2,FALSE),INPUT_SPESE!$J:$J)+SUMIF(INPUT_SPESE!$G:$G,VLOOKUP($A67,MAP_PDC!$A:$B,2,FALSE),INPUT_SPESE!$K:$K)</f>
        <v>0</v>
      </c>
    </row>
    <row r="68" spans="1:6" ht="17.45" customHeight="1">
      <c r="A68" s="24" t="s">
        <v>898</v>
      </c>
      <c r="B68" s="29" t="s">
        <v>899</v>
      </c>
      <c r="C68" s="61">
        <f t="shared" si="2"/>
        <v>0</v>
      </c>
      <c r="D68" s="61">
        <f>SUMIF(INPUT_SPESE!$G:$G,VLOOKUP($A68,MAP_PDC!$A:$B,2,FALSE),INPUT_SPESE!$J:$J)</f>
        <v>0</v>
      </c>
      <c r="E68" s="61">
        <f t="shared" si="3"/>
        <v>0</v>
      </c>
      <c r="F68" s="61">
        <f>SUMIF(INPUT_SPESE!$G:$G,VLOOKUP($A68,MAP_PDC!$A:$B,2,FALSE),INPUT_SPESE!$J:$J)+SUMIF(INPUT_SPESE!$G:$G,VLOOKUP($A68,MAP_PDC!$A:$B,2,FALSE),INPUT_SPESE!$K:$K)</f>
        <v>0</v>
      </c>
    </row>
    <row r="69" spans="1:6" ht="17.45" customHeight="1">
      <c r="A69" s="24" t="s">
        <v>900</v>
      </c>
      <c r="B69" s="29" t="s">
        <v>748</v>
      </c>
      <c r="C69" s="61">
        <f t="shared" si="2"/>
        <v>0</v>
      </c>
      <c r="D69" s="61">
        <f>SUMIF(INPUT_SPESE!$G:$G,VLOOKUP($A69,MAP_PDC!$A:$B,2,FALSE),INPUT_SPESE!$J:$J)</f>
        <v>0</v>
      </c>
      <c r="E69" s="61">
        <f t="shared" si="3"/>
        <v>0</v>
      </c>
      <c r="F69" s="61">
        <f>SUMIF(INPUT_SPESE!$G:$G,VLOOKUP($A69,MAP_PDC!$A:$B,2,FALSE),INPUT_SPESE!$J:$J)+SUMIF(INPUT_SPESE!$G:$G,VLOOKUP($A69,MAP_PDC!$A:$B,2,FALSE),INPUT_SPESE!$K:$K)</f>
        <v>0</v>
      </c>
    </row>
    <row r="70" spans="1:6" ht="17.45" customHeight="1">
      <c r="A70" s="24" t="s">
        <v>901</v>
      </c>
      <c r="B70" s="29" t="s">
        <v>902</v>
      </c>
      <c r="C70" s="61">
        <f t="shared" si="2"/>
        <v>0</v>
      </c>
      <c r="D70" s="61">
        <f>SUM(D71:D72)</f>
        <v>0</v>
      </c>
      <c r="E70" s="61">
        <f t="shared" si="3"/>
        <v>0</v>
      </c>
      <c r="F70" s="61">
        <f>SUM(F71:F72)</f>
        <v>0</v>
      </c>
    </row>
    <row r="71" spans="1:6" ht="17.45" customHeight="1">
      <c r="A71" s="26" t="s">
        <v>903</v>
      </c>
      <c r="B71" s="27" t="s">
        <v>904</v>
      </c>
      <c r="C71" s="62">
        <f t="shared" si="2"/>
        <v>0</v>
      </c>
      <c r="D71" s="62">
        <f>SUMIF(INPUT_SPESE!$G:$G,VLOOKUP($A71,MAP_PDC!$A:$B,2,FALSE),INPUT_SPESE!$J:$J)</f>
        <v>0</v>
      </c>
      <c r="E71" s="62">
        <f t="shared" si="3"/>
        <v>0</v>
      </c>
      <c r="F71" s="63">
        <f>SUMIF(INPUT_SPESE!$G:$G,VLOOKUP($A71,MAP_PDC!$A:$B,2,FALSE),INPUT_SPESE!$J:$J)+SUMIF(INPUT_SPESE!$G:$G,VLOOKUP($A71,MAP_PDC!$A:$B,2,FALSE),INPUT_SPESE!$K:$K)</f>
        <v>0</v>
      </c>
    </row>
    <row r="72" spans="1:6" ht="17.45" customHeight="1">
      <c r="A72" s="31" t="s">
        <v>905</v>
      </c>
      <c r="B72" s="32" t="s">
        <v>906</v>
      </c>
      <c r="C72" s="62">
        <f t="shared" si="2"/>
        <v>0</v>
      </c>
      <c r="D72" s="62">
        <f>SUMIF(INPUT_SPESE!$G:$G,VLOOKUP($A72,MAP_PDC!$A:$B,2,FALSE),INPUT_SPESE!$J:$J)</f>
        <v>0</v>
      </c>
      <c r="E72" s="62">
        <f t="shared" si="3"/>
        <v>0</v>
      </c>
      <c r="F72" s="63">
        <f>SUMIF(INPUT_SPESE!$G:$G,VLOOKUP($A72,MAP_PDC!$A:$B,2,FALSE),INPUT_SPESE!$J:$J)+SUMIF(INPUT_SPESE!$G:$G,VLOOKUP($A72,MAP_PDC!$A:$B,2,FALSE),INPUT_SPESE!$K:$K)</f>
        <v>0</v>
      </c>
    </row>
    <row r="73" spans="1:6" ht="19.899999999999999" customHeight="1">
      <c r="A73" s="24"/>
      <c r="B73" s="33" t="s">
        <v>907</v>
      </c>
      <c r="C73" s="34"/>
      <c r="D73" s="34"/>
      <c r="E73" s="34"/>
      <c r="F73" s="34"/>
    </row>
    <row r="74" spans="1:6" ht="17.100000000000001" customHeight="1">
      <c r="A74" s="265" t="s">
        <v>908</v>
      </c>
      <c r="B74" s="266"/>
      <c r="C74" s="42">
        <f>F74</f>
        <v>0</v>
      </c>
      <c r="D74" s="43">
        <f>+D48+D57+D63+D68+D69+D70+D73</f>
        <v>0</v>
      </c>
      <c r="E74" s="42">
        <f>F74-D74</f>
        <v>0</v>
      </c>
      <c r="F74" s="43">
        <f>+F48+F57+F63+F68+F69+F70+F73</f>
        <v>0</v>
      </c>
    </row>
    <row r="75" spans="1:6" ht="13.5" customHeight="1">
      <c r="A75" s="261" t="s">
        <v>909</v>
      </c>
      <c r="B75" s="262"/>
      <c r="C75" s="65"/>
      <c r="D75" s="65"/>
      <c r="E75" s="66"/>
      <c r="F75" s="64"/>
    </row>
    <row r="76" spans="1:6" ht="15.6" customHeight="1">
      <c r="A76" s="44"/>
      <c r="B76" s="45"/>
      <c r="C76" s="46"/>
      <c r="D76" s="46"/>
      <c r="E76" s="46"/>
      <c r="F76" s="46"/>
    </row>
    <row r="77" spans="1:6" ht="18.600000000000001" customHeight="1">
      <c r="A77" s="47"/>
      <c r="B77" s="48" t="s">
        <v>910</v>
      </c>
      <c r="C77" s="38">
        <f>F77</f>
        <v>333891.94</v>
      </c>
      <c r="D77" s="39">
        <f>+D45-D74</f>
        <v>228113.54</v>
      </c>
      <c r="E77" s="49" t="s">
        <v>911</v>
      </c>
      <c r="F77" s="39">
        <f>+F45-F74</f>
        <v>333891.94</v>
      </c>
    </row>
    <row r="78" spans="1:6" ht="18.600000000000001" customHeight="1">
      <c r="A78" s="47"/>
      <c r="B78" s="50" t="s">
        <v>912</v>
      </c>
      <c r="C78" s="40">
        <f>F78</f>
        <v>0</v>
      </c>
      <c r="D78" s="40"/>
      <c r="E78" s="51" t="s">
        <v>911</v>
      </c>
      <c r="F78" s="40"/>
    </row>
    <row r="79" spans="1:6" ht="21" customHeight="1">
      <c r="A79" s="52"/>
      <c r="B79" s="50" t="s">
        <v>913</v>
      </c>
      <c r="C79" s="53">
        <f>IF(C77&lt;0,-C77,0)</f>
        <v>0</v>
      </c>
      <c r="D79" s="53">
        <f>IF(D77&lt;0,-D77,0)</f>
        <v>0</v>
      </c>
      <c r="E79" s="53">
        <f>IF(E77&lt;0,-E77,0)</f>
        <v>0</v>
      </c>
      <c r="F79" s="53">
        <f>IF(F77&lt;0,-F77,0)</f>
        <v>0</v>
      </c>
    </row>
    <row r="80" spans="1:6" ht="15" customHeight="1"/>
    <row r="81" spans="1:6" ht="39.6" customHeight="1">
      <c r="A81" s="276"/>
      <c r="B81" s="259"/>
      <c r="C81" s="259"/>
      <c r="D81" s="259"/>
      <c r="E81" s="259"/>
      <c r="F81" s="260"/>
    </row>
    <row r="82" spans="1:6" ht="35.1" customHeight="1">
      <c r="A82" s="258"/>
      <c r="B82" s="259"/>
      <c r="C82" s="259"/>
      <c r="D82" s="259"/>
      <c r="E82" s="259"/>
      <c r="F82" s="260"/>
    </row>
    <row r="84" spans="1:6">
      <c r="A84" s="249" t="s">
        <v>970</v>
      </c>
      <c r="D84" s="249" t="s">
        <v>971</v>
      </c>
    </row>
  </sheetData>
  <mergeCells count="14">
    <mergeCell ref="A2:F2"/>
    <mergeCell ref="A82:F82"/>
    <mergeCell ref="A43:B43"/>
    <mergeCell ref="A1:F1"/>
    <mergeCell ref="A45:B45"/>
    <mergeCell ref="C6:F6"/>
    <mergeCell ref="A46:B46"/>
    <mergeCell ref="A75:B75"/>
    <mergeCell ref="A44:B44"/>
    <mergeCell ref="A4:F4"/>
    <mergeCell ref="A74:B74"/>
    <mergeCell ref="A6:A8"/>
    <mergeCell ref="B6:B8"/>
    <mergeCell ref="A81:F81"/>
  </mergeCells>
  <pageMargins left="0.75" right="0.75" top="1" bottom="1" header="0.5" footer="0.5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B55"/>
  <sheetViews>
    <sheetView workbookViewId="0"/>
  </sheetViews>
  <sheetFormatPr defaultRowHeight="15"/>
  <cols>
    <col min="1" max="2" width="22" customWidth="1"/>
  </cols>
  <sheetData>
    <row r="1" spans="1:2">
      <c r="A1" s="54" t="s">
        <v>914</v>
      </c>
      <c r="B1" s="54" t="s">
        <v>915</v>
      </c>
    </row>
    <row r="2" spans="1:2">
      <c r="A2" t="s">
        <v>799</v>
      </c>
      <c r="B2" t="s">
        <v>916</v>
      </c>
    </row>
    <row r="3" spans="1:2">
      <c r="A3" t="s">
        <v>801</v>
      </c>
      <c r="B3" t="s">
        <v>917</v>
      </c>
    </row>
    <row r="4" spans="1:2">
      <c r="A4" t="s">
        <v>803</v>
      </c>
      <c r="B4" t="s">
        <v>918</v>
      </c>
    </row>
    <row r="5" spans="1:2">
      <c r="A5" t="s">
        <v>805</v>
      </c>
      <c r="B5" t="s">
        <v>919</v>
      </c>
    </row>
    <row r="6" spans="1:2">
      <c r="A6" t="s">
        <v>807</v>
      </c>
      <c r="B6" t="s">
        <v>920</v>
      </c>
    </row>
    <row r="7" spans="1:2">
      <c r="A7" t="s">
        <v>809</v>
      </c>
      <c r="B7" t="s">
        <v>921</v>
      </c>
    </row>
    <row r="8" spans="1:2">
      <c r="A8" t="s">
        <v>811</v>
      </c>
      <c r="B8" t="s">
        <v>922</v>
      </c>
    </row>
    <row r="9" spans="1:2">
      <c r="A9" t="s">
        <v>813</v>
      </c>
      <c r="B9" t="s">
        <v>923</v>
      </c>
    </row>
    <row r="10" spans="1:2">
      <c r="A10" t="s">
        <v>814</v>
      </c>
      <c r="B10" t="s">
        <v>924</v>
      </c>
    </row>
    <row r="11" spans="1:2">
      <c r="A11" t="s">
        <v>816</v>
      </c>
      <c r="B11" t="s">
        <v>925</v>
      </c>
    </row>
    <row r="12" spans="1:2">
      <c r="A12" t="s">
        <v>818</v>
      </c>
      <c r="B12" t="s">
        <v>926</v>
      </c>
    </row>
    <row r="13" spans="1:2">
      <c r="A13" t="s">
        <v>820</v>
      </c>
      <c r="B13" t="s">
        <v>927</v>
      </c>
    </row>
    <row r="14" spans="1:2">
      <c r="A14" t="s">
        <v>822</v>
      </c>
      <c r="B14" t="s">
        <v>928</v>
      </c>
    </row>
    <row r="15" spans="1:2">
      <c r="A15" t="s">
        <v>824</v>
      </c>
      <c r="B15" t="s">
        <v>929</v>
      </c>
    </row>
    <row r="16" spans="1:2">
      <c r="A16" t="s">
        <v>826</v>
      </c>
      <c r="B16" t="s">
        <v>930</v>
      </c>
    </row>
    <row r="17" spans="1:2">
      <c r="A17" t="s">
        <v>828</v>
      </c>
      <c r="B17" t="s">
        <v>931</v>
      </c>
    </row>
    <row r="18" spans="1:2">
      <c r="A18" t="s">
        <v>830</v>
      </c>
      <c r="B18" t="s">
        <v>932</v>
      </c>
    </row>
    <row r="19" spans="1:2">
      <c r="A19" t="s">
        <v>832</v>
      </c>
      <c r="B19" t="s">
        <v>933</v>
      </c>
    </row>
    <row r="20" spans="1:2">
      <c r="A20" t="s">
        <v>834</v>
      </c>
      <c r="B20" t="s">
        <v>934</v>
      </c>
    </row>
    <row r="21" spans="1:2">
      <c r="A21" t="s">
        <v>836</v>
      </c>
      <c r="B21" t="s">
        <v>935</v>
      </c>
    </row>
    <row r="22" spans="1:2">
      <c r="A22" t="s">
        <v>838</v>
      </c>
      <c r="B22" t="s">
        <v>936</v>
      </c>
    </row>
    <row r="23" spans="1:2">
      <c r="A23" t="s">
        <v>840</v>
      </c>
      <c r="B23" t="s">
        <v>937</v>
      </c>
    </row>
    <row r="24" spans="1:2">
      <c r="A24" t="s">
        <v>842</v>
      </c>
      <c r="B24" t="s">
        <v>938</v>
      </c>
    </row>
    <row r="25" spans="1:2">
      <c r="A25" t="s">
        <v>844</v>
      </c>
      <c r="B25" t="s">
        <v>939</v>
      </c>
    </row>
    <row r="26" spans="1:2">
      <c r="A26" t="s">
        <v>846</v>
      </c>
      <c r="B26" t="s">
        <v>940</v>
      </c>
    </row>
    <row r="27" spans="1:2">
      <c r="A27" t="s">
        <v>848</v>
      </c>
      <c r="B27" t="s">
        <v>941</v>
      </c>
    </row>
    <row r="28" spans="1:2">
      <c r="A28" t="s">
        <v>850</v>
      </c>
      <c r="B28" t="s">
        <v>942</v>
      </c>
    </row>
    <row r="29" spans="1:2">
      <c r="A29" t="s">
        <v>852</v>
      </c>
      <c r="B29" t="s">
        <v>943</v>
      </c>
    </row>
    <row r="30" spans="1:2">
      <c r="A30" t="s">
        <v>854</v>
      </c>
      <c r="B30" t="s">
        <v>944</v>
      </c>
    </row>
    <row r="31" spans="1:2">
      <c r="A31" t="s">
        <v>861</v>
      </c>
      <c r="B31" t="s">
        <v>945</v>
      </c>
    </row>
    <row r="32" spans="1:2">
      <c r="A32" t="s">
        <v>863</v>
      </c>
      <c r="B32" t="s">
        <v>946</v>
      </c>
    </row>
    <row r="33" spans="1:2">
      <c r="A33" t="s">
        <v>865</v>
      </c>
      <c r="B33" t="s">
        <v>947</v>
      </c>
    </row>
    <row r="34" spans="1:2">
      <c r="A34" t="s">
        <v>867</v>
      </c>
      <c r="B34" t="s">
        <v>948</v>
      </c>
    </row>
    <row r="35" spans="1:2">
      <c r="A35" t="s">
        <v>869</v>
      </c>
      <c r="B35" t="s">
        <v>949</v>
      </c>
    </row>
    <row r="36" spans="1:2">
      <c r="A36" t="s">
        <v>870</v>
      </c>
      <c r="B36" t="s">
        <v>950</v>
      </c>
    </row>
    <row r="37" spans="1:2">
      <c r="A37" t="s">
        <v>872</v>
      </c>
      <c r="B37" t="s">
        <v>951</v>
      </c>
    </row>
    <row r="38" spans="1:2">
      <c r="A38" t="s">
        <v>874</v>
      </c>
      <c r="B38" t="s">
        <v>952</v>
      </c>
    </row>
    <row r="39" spans="1:2">
      <c r="A39" t="s">
        <v>876</v>
      </c>
      <c r="B39" t="s">
        <v>953</v>
      </c>
    </row>
    <row r="40" spans="1:2">
      <c r="A40" t="s">
        <v>878</v>
      </c>
      <c r="B40" t="s">
        <v>954</v>
      </c>
    </row>
    <row r="41" spans="1:2">
      <c r="A41" t="s">
        <v>880</v>
      </c>
      <c r="B41" t="s">
        <v>955</v>
      </c>
    </row>
    <row r="42" spans="1:2">
      <c r="A42" t="s">
        <v>882</v>
      </c>
      <c r="B42" t="s">
        <v>956</v>
      </c>
    </row>
    <row r="43" spans="1:2">
      <c r="A43" t="s">
        <v>884</v>
      </c>
      <c r="B43" t="s">
        <v>957</v>
      </c>
    </row>
    <row r="44" spans="1:2">
      <c r="A44" t="s">
        <v>885</v>
      </c>
      <c r="B44" t="s">
        <v>958</v>
      </c>
    </row>
    <row r="45" spans="1:2">
      <c r="A45" t="s">
        <v>886</v>
      </c>
      <c r="B45" t="s">
        <v>959</v>
      </c>
    </row>
    <row r="46" spans="1:2">
      <c r="A46" t="s">
        <v>888</v>
      </c>
      <c r="B46" t="s">
        <v>960</v>
      </c>
    </row>
    <row r="47" spans="1:2">
      <c r="A47" t="s">
        <v>890</v>
      </c>
      <c r="B47" t="s">
        <v>961</v>
      </c>
    </row>
    <row r="48" spans="1:2">
      <c r="A48" t="s">
        <v>892</v>
      </c>
      <c r="B48" t="s">
        <v>962</v>
      </c>
    </row>
    <row r="49" spans="1:2">
      <c r="A49" t="s">
        <v>894</v>
      </c>
      <c r="B49" t="s">
        <v>963</v>
      </c>
    </row>
    <row r="50" spans="1:2">
      <c r="A50" t="s">
        <v>896</v>
      </c>
      <c r="B50" t="s">
        <v>964</v>
      </c>
    </row>
    <row r="51" spans="1:2">
      <c r="A51" t="s">
        <v>898</v>
      </c>
      <c r="B51" t="s">
        <v>965</v>
      </c>
    </row>
    <row r="52" spans="1:2">
      <c r="A52" t="s">
        <v>900</v>
      </c>
      <c r="B52" t="s">
        <v>966</v>
      </c>
    </row>
    <row r="53" spans="1:2">
      <c r="A53" t="s">
        <v>901</v>
      </c>
      <c r="B53" t="s">
        <v>967</v>
      </c>
    </row>
    <row r="54" spans="1:2">
      <c r="A54" t="s">
        <v>903</v>
      </c>
      <c r="B54" t="s">
        <v>968</v>
      </c>
    </row>
    <row r="55" spans="1:2">
      <c r="A55" t="s">
        <v>905</v>
      </c>
      <c r="B55" t="s">
        <v>969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DocSecurity>0</DocSecurity>
  <ScaleCrop>false</ScaleCrop>
  <HeadingPairs>
    <vt:vector size="2" baseType="variant">
      <vt:variant>
        <vt:lpstr>Fogli di lavoro</vt:lpstr>
      </vt:variant>
      <vt:variant>
        <vt:i4>6</vt:i4>
      </vt:variant>
    </vt:vector>
  </HeadingPairs>
  <TitlesOfParts>
    <vt:vector size="6" baseType="lpstr">
      <vt:lpstr>ISTRUZIONI</vt:lpstr>
      <vt:lpstr>RIEPILOGO</vt:lpstr>
      <vt:lpstr>INPUT_ENTRATE</vt:lpstr>
      <vt:lpstr>INPUT_SPESE</vt:lpstr>
      <vt:lpstr>PIANO FLUSSI (MIM 8+4)</vt:lpstr>
      <vt:lpstr>MAP_PDC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cp:keywords/>
  <dc:description/>
  <cp:lastModifiedBy>DSGA</cp:lastModifiedBy>
  <cp:revision/>
  <dcterms:created xsi:type="dcterms:W3CDTF">2026-02-13T07:58:42Z</dcterms:created>
  <dcterms:modified xsi:type="dcterms:W3CDTF">2026-03-03T09:10:47Z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2026-02-24T11:09:07Z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1ad99fed-0d2d-4e34-a694-cca2dba9ad86</vt:lpwstr>
  </property>
  <property fmtid="{D5CDD505-2E9C-101B-9397-08002B2CF9AE}" pid="7" name="MSIP_Label_defa4170-0d19-0005-0004-bc88714345d2_ActionId">
    <vt:lpwstr>4ca1bea2-30d5-403b-baed-ff36c8ebec96</vt:lpwstr>
  </property>
  <property fmtid="{D5CDD505-2E9C-101B-9397-08002B2CF9AE}" pid="8" name="MSIP_Label_defa4170-0d19-0005-0004-bc88714345d2_ContentBits">
    <vt:lpwstr>0</vt:lpwstr>
  </property>
</Properties>
</file>