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K39" i="1"/>
  <c r="C65"/>
  <c r="D65"/>
  <c r="E65"/>
  <c r="F65"/>
  <c r="G65"/>
  <c r="H65"/>
  <c r="I65"/>
  <c r="J65"/>
  <c r="K65"/>
  <c r="B65"/>
  <c r="C30"/>
  <c r="D30"/>
  <c r="E30"/>
  <c r="F30"/>
  <c r="G30"/>
  <c r="H30"/>
  <c r="I30"/>
  <c r="J30"/>
  <c r="K30"/>
  <c r="L30"/>
  <c r="M30"/>
  <c r="B30"/>
  <c r="C24"/>
  <c r="D24"/>
  <c r="E24"/>
  <c r="F24"/>
  <c r="G24"/>
  <c r="H24"/>
  <c r="I24"/>
  <c r="J24"/>
  <c r="K24"/>
  <c r="L24"/>
  <c r="M24"/>
  <c r="M38" s="1"/>
  <c r="C18"/>
  <c r="D18"/>
  <c r="E18"/>
  <c r="F18"/>
  <c r="G18"/>
  <c r="H18"/>
  <c r="I18"/>
  <c r="J18"/>
  <c r="K18"/>
  <c r="L18"/>
  <c r="M18"/>
  <c r="D8"/>
  <c r="E8"/>
  <c r="F8"/>
  <c r="G8"/>
  <c r="H8"/>
  <c r="I8"/>
  <c r="J8"/>
  <c r="K8"/>
  <c r="L8"/>
  <c r="C8"/>
  <c r="K4"/>
  <c r="K38" s="1"/>
  <c r="L4"/>
  <c r="L38" s="1"/>
  <c r="D4"/>
  <c r="D38" s="1"/>
  <c r="E4"/>
  <c r="E38" s="1"/>
  <c r="F4"/>
  <c r="F38" s="1"/>
  <c r="G4"/>
  <c r="G38" s="1"/>
  <c r="H4"/>
  <c r="H38" s="1"/>
  <c r="I4"/>
  <c r="I38" s="1"/>
  <c r="J4"/>
  <c r="J38" s="1"/>
  <c r="B4"/>
  <c r="B38" s="1"/>
  <c r="C4"/>
  <c r="C38" s="1"/>
  <c r="L65" l="1"/>
</calcChain>
</file>

<file path=xl/sharedStrings.xml><?xml version="1.0" encoding="utf-8"?>
<sst xmlns="http://schemas.openxmlformats.org/spreadsheetml/2006/main" count="50" uniqueCount="49">
  <si>
    <t>SPESE</t>
  </si>
  <si>
    <t>IMPEGNI</t>
  </si>
  <si>
    <t xml:space="preserve">Acquisto di beni di consumo </t>
  </si>
  <si>
    <t>Acquisto di servizi e utilizzo di beni di terzi</t>
  </si>
  <si>
    <t>Acquisto di beni d’investi- mento</t>
  </si>
  <si>
    <t>Altre spese</t>
  </si>
  <si>
    <t>Imposte e tasse</t>
  </si>
  <si>
    <t>Oneri straordinari  e da contenzioso</t>
  </si>
  <si>
    <t>Oneri finanziari</t>
  </si>
  <si>
    <t>Rimborsi  e poste correttive</t>
  </si>
  <si>
    <t>Programma- zione definitiva</t>
  </si>
  <si>
    <t>Totale Impegni</t>
  </si>
  <si>
    <t>Impegni/spese%</t>
  </si>
  <si>
    <t>A01</t>
  </si>
  <si>
    <t>A02</t>
  </si>
  <si>
    <t>A04</t>
  </si>
  <si>
    <t>A05</t>
  </si>
  <si>
    <t>A06</t>
  </si>
  <si>
    <t>P01</t>
  </si>
  <si>
    <t>P02</t>
  </si>
  <si>
    <t>P04</t>
  </si>
  <si>
    <t>P05</t>
  </si>
  <si>
    <t>P06</t>
  </si>
  <si>
    <t>P07</t>
  </si>
  <si>
    <t>TOTALE</t>
  </si>
  <si>
    <t>Spese di personale</t>
  </si>
  <si>
    <t>A1.2</t>
  </si>
  <si>
    <t>A3.2</t>
  </si>
  <si>
    <t>A3.3</t>
  </si>
  <si>
    <t>A3.4</t>
  </si>
  <si>
    <t>RADIATI</t>
  </si>
  <si>
    <t>A3.5</t>
  </si>
  <si>
    <t>A3.6</t>
  </si>
  <si>
    <t>P1.2</t>
  </si>
  <si>
    <t>P1.3</t>
  </si>
  <si>
    <t>P1.4</t>
  </si>
  <si>
    <t>P1.5</t>
  </si>
  <si>
    <t>P02.1</t>
  </si>
  <si>
    <t>P2.2</t>
  </si>
  <si>
    <t>P2.3</t>
  </si>
  <si>
    <t>P2.4</t>
  </si>
  <si>
    <t>P03.1</t>
  </si>
  <si>
    <t>P04.1</t>
  </si>
  <si>
    <t>P4.2</t>
  </si>
  <si>
    <t>A3.1</t>
  </si>
  <si>
    <t>A3</t>
  </si>
  <si>
    <t>A1</t>
  </si>
  <si>
    <t>P1.1</t>
  </si>
  <si>
    <t>RISERVA</t>
  </si>
</sst>
</file>

<file path=xl/styles.xml><?xml version="1.0" encoding="utf-8"?>
<styleSheet xmlns="http://schemas.openxmlformats.org/spreadsheetml/2006/main">
  <numFmts count="2">
    <numFmt numFmtId="168" formatCode="#,##0.00\ &quot;€&quot;"/>
    <numFmt numFmtId="170" formatCode="&quot;€&quot;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168" fontId="0" fillId="0" borderId="1" xfId="0" applyNumberFormat="1" applyBorder="1"/>
    <xf numFmtId="170" fontId="3" fillId="2" borderId="1" xfId="0" applyNumberFormat="1" applyFont="1" applyFill="1" applyBorder="1" applyAlignment="1">
      <alignment horizontal="right" wrapText="1"/>
    </xf>
    <xf numFmtId="170" fontId="3" fillId="2" borderId="1" xfId="0" applyNumberFormat="1" applyFont="1" applyFill="1" applyBorder="1" applyAlignment="1">
      <alignment horizontal="right" vertical="top" wrapText="1"/>
    </xf>
    <xf numFmtId="170" fontId="3" fillId="3" borderId="1" xfId="0" applyNumberFormat="1" applyFont="1" applyFill="1" applyBorder="1" applyAlignment="1">
      <alignment horizontal="right" wrapText="1"/>
    </xf>
    <xf numFmtId="170" fontId="3" fillId="0" borderId="1" xfId="0" applyNumberFormat="1" applyFont="1" applyBorder="1"/>
    <xf numFmtId="168" fontId="0" fillId="0" borderId="0" xfId="0" applyNumberFormat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70" fontId="3" fillId="2" borderId="5" xfId="0" applyNumberFormat="1" applyFont="1" applyFill="1" applyBorder="1" applyAlignment="1">
      <alignment horizontal="right" wrapText="1"/>
    </xf>
    <xf numFmtId="170" fontId="3" fillId="2" borderId="5" xfId="0" applyNumberFormat="1" applyFont="1" applyFill="1" applyBorder="1" applyAlignment="1">
      <alignment horizontal="right" vertical="top" wrapText="1"/>
    </xf>
    <xf numFmtId="170" fontId="3" fillId="3" borderId="5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/>
    <xf numFmtId="170" fontId="5" fillId="0" borderId="1" xfId="0" applyNumberFormat="1" applyFont="1" applyBorder="1"/>
    <xf numFmtId="170" fontId="5" fillId="4" borderId="1" xfId="0" applyNumberFormat="1" applyFont="1" applyFill="1" applyBorder="1"/>
    <xf numFmtId="170" fontId="5" fillId="5" borderId="1" xfId="0" applyNumberFormat="1" applyFont="1" applyFill="1" applyBorder="1"/>
    <xf numFmtId="170" fontId="4" fillId="4" borderId="1" xfId="0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0" fontId="2" fillId="0" borderId="6" xfId="0" applyFont="1" applyBorder="1" applyAlignment="1">
      <alignment wrapText="1"/>
    </xf>
    <xf numFmtId="170" fontId="4" fillId="4" borderId="7" xfId="0" applyNumberFormat="1" applyFont="1" applyFill="1" applyBorder="1" applyAlignment="1">
      <alignment wrapText="1"/>
    </xf>
    <xf numFmtId="170" fontId="3" fillId="2" borderId="7" xfId="0" applyNumberFormat="1" applyFont="1" applyFill="1" applyBorder="1" applyAlignment="1">
      <alignment horizontal="right" wrapText="1"/>
    </xf>
    <xf numFmtId="170" fontId="5" fillId="0" borderId="7" xfId="0" applyNumberFormat="1" applyFont="1" applyBorder="1"/>
    <xf numFmtId="170" fontId="3" fillId="0" borderId="7" xfId="0" applyNumberFormat="1" applyFont="1" applyBorder="1"/>
    <xf numFmtId="170" fontId="3" fillId="4" borderId="1" xfId="0" applyNumberFormat="1" applyFont="1" applyFill="1" applyBorder="1" applyAlignment="1">
      <alignment horizontal="right" wrapText="1"/>
    </xf>
    <xf numFmtId="170" fontId="5" fillId="4" borderId="7" xfId="0" applyNumberFormat="1" applyFont="1" applyFill="1" applyBorder="1"/>
    <xf numFmtId="0" fontId="0" fillId="0" borderId="0" xfId="0" applyBorder="1"/>
    <xf numFmtId="170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topLeftCell="A16" workbookViewId="0">
      <selection activeCell="K39" sqref="K39"/>
    </sheetView>
  </sheetViews>
  <sheetFormatPr defaultRowHeight="15"/>
  <cols>
    <col min="2" max="2" width="9.140625" style="37"/>
    <col min="3" max="4" width="9.5703125" bestFit="1" customWidth="1"/>
    <col min="5" max="5" width="9.85546875" bestFit="1" customWidth="1"/>
    <col min="11" max="11" width="20.28515625" bestFit="1" customWidth="1"/>
    <col min="12" max="12" width="11.5703125" bestFit="1" customWidth="1"/>
    <col min="16" max="16" width="10.5703125" bestFit="1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>
      <c r="A2" s="26"/>
      <c r="B2" s="2" t="s">
        <v>1</v>
      </c>
      <c r="C2" s="2"/>
      <c r="D2" s="2"/>
      <c r="E2" s="2"/>
      <c r="F2" s="2"/>
      <c r="G2" s="2"/>
      <c r="H2" s="2"/>
      <c r="I2" s="2"/>
      <c r="J2" s="2"/>
      <c r="K2" s="6" t="s">
        <v>10</v>
      </c>
      <c r="L2" s="6" t="s">
        <v>11</v>
      </c>
      <c r="M2" s="1" t="s">
        <v>12</v>
      </c>
    </row>
    <row r="3" spans="1:14" ht="45.75">
      <c r="A3" s="26"/>
      <c r="B3" s="13" t="s">
        <v>25</v>
      </c>
      <c r="C3" s="30" t="s">
        <v>2</v>
      </c>
      <c r="D3" s="15" t="s">
        <v>3</v>
      </c>
      <c r="E3" s="4" t="s">
        <v>4</v>
      </c>
      <c r="F3" s="14" t="s">
        <v>5</v>
      </c>
      <c r="G3" s="14" t="s">
        <v>6</v>
      </c>
      <c r="H3" s="14" t="s">
        <v>7</v>
      </c>
      <c r="I3" s="5" t="s">
        <v>8</v>
      </c>
      <c r="J3" s="14" t="s">
        <v>9</v>
      </c>
      <c r="K3" s="16"/>
      <c r="L3" s="16"/>
      <c r="M3" s="1"/>
    </row>
    <row r="4" spans="1:14" s="21" customFormat="1">
      <c r="A4" s="27" t="s">
        <v>46</v>
      </c>
      <c r="B4" s="25">
        <f>B5+B6</f>
        <v>0</v>
      </c>
      <c r="C4" s="31">
        <f>C6+C5</f>
        <v>30104.3</v>
      </c>
      <c r="D4" s="25">
        <f t="shared" ref="D4:J4" si="0">D6+D5</f>
        <v>19527.019999999997</v>
      </c>
      <c r="E4" s="25">
        <f t="shared" si="0"/>
        <v>432.33</v>
      </c>
      <c r="F4" s="25">
        <f t="shared" si="0"/>
        <v>0</v>
      </c>
      <c r="G4" s="25">
        <f t="shared" si="0"/>
        <v>1740.18</v>
      </c>
      <c r="H4" s="25">
        <f t="shared" si="0"/>
        <v>0</v>
      </c>
      <c r="I4" s="25">
        <f t="shared" si="0"/>
        <v>0</v>
      </c>
      <c r="J4" s="25">
        <f t="shared" si="0"/>
        <v>14.26</v>
      </c>
      <c r="K4" s="25">
        <f t="shared" ref="K4" si="1">K6+K5</f>
        <v>75185.69</v>
      </c>
      <c r="L4" s="25">
        <f t="shared" ref="L4" si="2">L6+L5</f>
        <v>51818.09</v>
      </c>
      <c r="M4" s="20"/>
    </row>
    <row r="5" spans="1:14">
      <c r="A5" s="28" t="s">
        <v>13</v>
      </c>
      <c r="B5" s="8">
        <v>0</v>
      </c>
      <c r="C5" s="17">
        <v>12435</v>
      </c>
      <c r="D5" s="17">
        <v>18886.759999999998</v>
      </c>
      <c r="E5" s="17">
        <v>432.33</v>
      </c>
      <c r="F5" s="17">
        <v>0</v>
      </c>
      <c r="G5" s="17">
        <v>1740.18</v>
      </c>
      <c r="H5" s="18">
        <v>0</v>
      </c>
      <c r="I5" s="17">
        <v>0</v>
      </c>
      <c r="J5" s="18">
        <v>14.26</v>
      </c>
      <c r="K5" s="17">
        <v>55185.69</v>
      </c>
      <c r="L5" s="19">
        <v>33508.53</v>
      </c>
      <c r="M5" s="11"/>
    </row>
    <row r="6" spans="1:14">
      <c r="A6" s="28" t="s">
        <v>26</v>
      </c>
      <c r="B6" s="8">
        <v>0</v>
      </c>
      <c r="C6" s="32">
        <v>17669.3</v>
      </c>
      <c r="D6" s="8">
        <v>640.26</v>
      </c>
      <c r="E6" s="8">
        <v>0</v>
      </c>
      <c r="F6" s="8">
        <v>0</v>
      </c>
      <c r="G6" s="8">
        <v>0</v>
      </c>
      <c r="H6" s="9">
        <v>0</v>
      </c>
      <c r="I6" s="8">
        <v>0</v>
      </c>
      <c r="J6" s="9">
        <v>0</v>
      </c>
      <c r="K6" s="8">
        <v>20000</v>
      </c>
      <c r="L6" s="10">
        <v>18309.560000000001</v>
      </c>
      <c r="M6" s="11"/>
    </row>
    <row r="7" spans="1:14" s="21" customFormat="1">
      <c r="A7" s="29" t="s">
        <v>14</v>
      </c>
      <c r="B7" s="35">
        <v>0</v>
      </c>
      <c r="C7" s="36">
        <v>1488.44</v>
      </c>
      <c r="D7" s="23">
        <v>3928.14</v>
      </c>
      <c r="E7" s="23">
        <v>0</v>
      </c>
      <c r="F7" s="23">
        <v>882.69</v>
      </c>
      <c r="G7" s="23">
        <v>1140.8399999999999</v>
      </c>
      <c r="H7" s="23">
        <v>0</v>
      </c>
      <c r="I7" s="23">
        <v>0</v>
      </c>
      <c r="J7" s="23">
        <v>5471.92</v>
      </c>
      <c r="K7" s="23">
        <v>32144.71</v>
      </c>
      <c r="L7" s="23">
        <v>12912.03</v>
      </c>
      <c r="M7" s="22"/>
    </row>
    <row r="8" spans="1:14" s="21" customFormat="1">
      <c r="A8" s="29" t="s">
        <v>45</v>
      </c>
      <c r="B8" s="35">
        <v>0</v>
      </c>
      <c r="C8" s="36">
        <f>C9+C10+C11+C12+C13+C14</f>
        <v>8388.17</v>
      </c>
      <c r="D8" s="23">
        <f t="shared" ref="D8:L8" si="3">D9+D10+D11+D12+D13+D14</f>
        <v>11787.8</v>
      </c>
      <c r="E8" s="23">
        <f t="shared" si="3"/>
        <v>0</v>
      </c>
      <c r="F8" s="23">
        <f t="shared" si="3"/>
        <v>277.10000000000002</v>
      </c>
      <c r="G8" s="23">
        <f t="shared" si="3"/>
        <v>1218.03</v>
      </c>
      <c r="H8" s="23">
        <f t="shared" si="3"/>
        <v>0</v>
      </c>
      <c r="I8" s="23">
        <f t="shared" si="3"/>
        <v>0</v>
      </c>
      <c r="J8" s="23">
        <f t="shared" si="3"/>
        <v>0</v>
      </c>
      <c r="K8" s="23">
        <f t="shared" si="3"/>
        <v>103376.45</v>
      </c>
      <c r="L8" s="23">
        <f t="shared" si="3"/>
        <v>21671.1</v>
      </c>
      <c r="M8" s="22"/>
    </row>
    <row r="9" spans="1:14">
      <c r="A9" s="28" t="s">
        <v>44</v>
      </c>
      <c r="B9" s="8">
        <v>0</v>
      </c>
      <c r="C9" s="34">
        <v>5760.11</v>
      </c>
      <c r="D9" s="11">
        <v>11787.8</v>
      </c>
      <c r="E9" s="11">
        <v>0</v>
      </c>
      <c r="F9" s="11">
        <v>250</v>
      </c>
      <c r="G9" s="11">
        <v>1218.03</v>
      </c>
      <c r="H9" s="11">
        <v>0</v>
      </c>
      <c r="I9" s="11">
        <v>0</v>
      </c>
      <c r="J9" s="11">
        <v>0</v>
      </c>
      <c r="K9" s="11">
        <v>33712.14</v>
      </c>
      <c r="L9" s="11">
        <v>19015.939999999999</v>
      </c>
      <c r="M9" s="11"/>
    </row>
    <row r="10" spans="1:14">
      <c r="A10" s="28" t="s">
        <v>27</v>
      </c>
      <c r="B10" s="8">
        <v>0</v>
      </c>
      <c r="C10" s="34">
        <v>915.81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26115.39</v>
      </c>
      <c r="L10" s="11">
        <v>915.81</v>
      </c>
      <c r="M10" s="11"/>
    </row>
    <row r="11" spans="1:14">
      <c r="A11" s="28" t="s">
        <v>28</v>
      </c>
      <c r="B11" s="8">
        <v>0</v>
      </c>
      <c r="C11" s="34">
        <v>1589.05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12297.26</v>
      </c>
      <c r="L11" s="11">
        <v>1589.05</v>
      </c>
      <c r="M11" s="11"/>
    </row>
    <row r="12" spans="1:14">
      <c r="A12" s="28" t="s">
        <v>29</v>
      </c>
      <c r="B12" s="8">
        <v>0</v>
      </c>
      <c r="C12" s="34">
        <v>0</v>
      </c>
      <c r="D12" s="11">
        <v>0</v>
      </c>
      <c r="E12" s="11">
        <v>0</v>
      </c>
      <c r="F12" s="11"/>
      <c r="G12" s="11">
        <v>0</v>
      </c>
      <c r="H12" s="11">
        <v>0</v>
      </c>
      <c r="I12" s="11">
        <v>0</v>
      </c>
      <c r="J12" s="11">
        <v>0</v>
      </c>
      <c r="K12" s="11">
        <v>251.66</v>
      </c>
      <c r="L12" s="11"/>
      <c r="M12" s="11"/>
      <c r="N12" t="s">
        <v>30</v>
      </c>
    </row>
    <row r="13" spans="1:14">
      <c r="A13" s="28" t="s">
        <v>31</v>
      </c>
      <c r="B13" s="8">
        <v>0</v>
      </c>
      <c r="C13" s="34">
        <v>123.2</v>
      </c>
      <c r="D13" s="11">
        <v>0</v>
      </c>
      <c r="E13" s="11">
        <v>0</v>
      </c>
      <c r="F13" s="11">
        <v>27.1</v>
      </c>
      <c r="G13" s="11">
        <v>0</v>
      </c>
      <c r="H13" s="11">
        <v>0</v>
      </c>
      <c r="I13" s="11"/>
      <c r="J13" s="11">
        <v>0</v>
      </c>
      <c r="K13" s="11">
        <v>15000</v>
      </c>
      <c r="L13" s="11">
        <v>150.30000000000001</v>
      </c>
      <c r="M13" s="11"/>
    </row>
    <row r="14" spans="1:14">
      <c r="A14" s="28" t="s">
        <v>32</v>
      </c>
      <c r="B14" s="8">
        <v>0</v>
      </c>
      <c r="C14" s="34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16000</v>
      </c>
      <c r="L14" s="11">
        <v>0</v>
      </c>
      <c r="M14" s="11"/>
    </row>
    <row r="15" spans="1:14">
      <c r="A15" s="28" t="s">
        <v>15</v>
      </c>
      <c r="B15" s="8">
        <v>0</v>
      </c>
      <c r="C15" s="34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/>
    </row>
    <row r="16" spans="1:14" s="21" customFormat="1">
      <c r="A16" s="29" t="s">
        <v>16</v>
      </c>
      <c r="B16" s="8">
        <v>0</v>
      </c>
      <c r="C16" s="34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24">
        <v>1207.75</v>
      </c>
      <c r="L16" s="23">
        <v>0</v>
      </c>
      <c r="M16" s="22"/>
    </row>
    <row r="17" spans="1:13" s="21" customFormat="1">
      <c r="A17" s="29" t="s">
        <v>17</v>
      </c>
      <c r="B17" s="8">
        <v>0</v>
      </c>
      <c r="C17" s="34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24">
        <v>2518.14</v>
      </c>
      <c r="L17" s="22">
        <v>0</v>
      </c>
      <c r="M17" s="22"/>
    </row>
    <row r="18" spans="1:13" s="21" customFormat="1">
      <c r="A18" s="29" t="s">
        <v>18</v>
      </c>
      <c r="B18" s="8">
        <v>0</v>
      </c>
      <c r="C18" s="33">
        <f t="shared" ref="C18:M18" si="4">C19+C20+C21+C22+C23</f>
        <v>3728.6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4">
        <f t="shared" si="4"/>
        <v>205024</v>
      </c>
      <c r="L18" s="24">
        <f t="shared" si="4"/>
        <v>3728.6</v>
      </c>
      <c r="M18" s="22">
        <f t="shared" si="4"/>
        <v>0</v>
      </c>
    </row>
    <row r="19" spans="1:13">
      <c r="A19" s="28" t="s">
        <v>47</v>
      </c>
      <c r="B19" s="8">
        <v>0</v>
      </c>
      <c r="C19" s="34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15000</v>
      </c>
      <c r="L19" s="11"/>
      <c r="M19" s="11"/>
    </row>
    <row r="20" spans="1:13">
      <c r="A20" s="28" t="s">
        <v>33</v>
      </c>
      <c r="B20" s="8">
        <v>0</v>
      </c>
      <c r="C20" s="34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24993.599999999999</v>
      </c>
      <c r="L20" s="11"/>
      <c r="M20" s="11"/>
    </row>
    <row r="21" spans="1:13">
      <c r="A21" s="28" t="s">
        <v>34</v>
      </c>
      <c r="B21" s="8">
        <v>0</v>
      </c>
      <c r="C21" s="34">
        <v>3728.6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22533.49</v>
      </c>
      <c r="L21" s="11">
        <v>3728.6</v>
      </c>
      <c r="M21" s="11"/>
    </row>
    <row r="22" spans="1:13">
      <c r="A22" s="28" t="s">
        <v>35</v>
      </c>
      <c r="B22" s="8">
        <v>0</v>
      </c>
      <c r="C22" s="34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68078.600000000006</v>
      </c>
      <c r="L22" s="11"/>
      <c r="M22" s="11"/>
    </row>
    <row r="23" spans="1:13">
      <c r="A23" s="28" t="s">
        <v>36</v>
      </c>
      <c r="B23" s="8">
        <v>0</v>
      </c>
      <c r="C23" s="34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74418.31</v>
      </c>
      <c r="L23" s="11"/>
      <c r="M23" s="11"/>
    </row>
    <row r="24" spans="1:13" s="21" customFormat="1">
      <c r="A24" s="29" t="s">
        <v>19</v>
      </c>
      <c r="B24" s="8">
        <v>0</v>
      </c>
      <c r="C24" s="33">
        <f t="shared" ref="C24:M24" si="5">C25+C26+C27+C28</f>
        <v>0</v>
      </c>
      <c r="D24" s="22">
        <f t="shared" si="5"/>
        <v>240</v>
      </c>
      <c r="E24" s="22">
        <f t="shared" si="5"/>
        <v>274</v>
      </c>
      <c r="F24" s="22">
        <f t="shared" si="5"/>
        <v>0</v>
      </c>
      <c r="G24" s="22">
        <f t="shared" si="5"/>
        <v>0</v>
      </c>
      <c r="H24" s="22">
        <f t="shared" si="5"/>
        <v>0</v>
      </c>
      <c r="I24" s="22">
        <f t="shared" si="5"/>
        <v>0</v>
      </c>
      <c r="J24" s="22">
        <f t="shared" si="5"/>
        <v>0</v>
      </c>
      <c r="K24" s="24">
        <f t="shared" si="5"/>
        <v>120683.76</v>
      </c>
      <c r="L24" s="24">
        <f t="shared" si="5"/>
        <v>514</v>
      </c>
      <c r="M24" s="22">
        <f t="shared" si="5"/>
        <v>0</v>
      </c>
    </row>
    <row r="25" spans="1:13">
      <c r="A25" s="28" t="s">
        <v>37</v>
      </c>
      <c r="B25" s="8">
        <v>0</v>
      </c>
      <c r="C25" s="34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544.07000000000005</v>
      </c>
      <c r="L25" s="11"/>
      <c r="M25" s="11"/>
    </row>
    <row r="26" spans="1:13">
      <c r="A26" s="28" t="s">
        <v>38</v>
      </c>
      <c r="B26" s="8">
        <v>0</v>
      </c>
      <c r="C26" s="34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52548.5</v>
      </c>
      <c r="L26" s="11"/>
      <c r="M26" s="11"/>
    </row>
    <row r="27" spans="1:13">
      <c r="A27" s="28" t="s">
        <v>39</v>
      </c>
      <c r="B27" s="8">
        <v>0</v>
      </c>
      <c r="C27" s="34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64767.6</v>
      </c>
      <c r="L27" s="11"/>
      <c r="M27" s="11"/>
    </row>
    <row r="28" spans="1:13">
      <c r="A28" s="28" t="s">
        <v>40</v>
      </c>
      <c r="B28" s="8">
        <v>0</v>
      </c>
      <c r="C28" s="34">
        <v>0</v>
      </c>
      <c r="D28" s="11">
        <v>240</v>
      </c>
      <c r="E28" s="11">
        <v>274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2823.59</v>
      </c>
      <c r="L28" s="11">
        <v>514</v>
      </c>
      <c r="M28" s="11"/>
    </row>
    <row r="29" spans="1:13" s="21" customFormat="1">
      <c r="A29" s="29" t="s">
        <v>41</v>
      </c>
      <c r="B29" s="8">
        <v>0</v>
      </c>
      <c r="C29" s="33">
        <v>0</v>
      </c>
      <c r="D29" s="22">
        <v>3402</v>
      </c>
      <c r="E29" s="22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24">
        <v>3997.8</v>
      </c>
      <c r="L29" s="24">
        <v>3402</v>
      </c>
      <c r="M29" s="22"/>
    </row>
    <row r="30" spans="1:13" s="21" customFormat="1">
      <c r="A30" s="29" t="s">
        <v>20</v>
      </c>
      <c r="B30" s="22">
        <f>B31+B32</f>
        <v>10990.49</v>
      </c>
      <c r="C30" s="33">
        <f t="shared" ref="C30:M30" si="6">C31+C32</f>
        <v>0</v>
      </c>
      <c r="D30" s="22">
        <f t="shared" si="6"/>
        <v>3105</v>
      </c>
      <c r="E30" s="22">
        <f t="shared" si="6"/>
        <v>0</v>
      </c>
      <c r="F30" s="22">
        <f t="shared" si="6"/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4">
        <f t="shared" si="6"/>
        <v>20631.830000000002</v>
      </c>
      <c r="L30" s="24">
        <f t="shared" si="6"/>
        <v>14095.49</v>
      </c>
      <c r="M30" s="22">
        <f t="shared" si="6"/>
        <v>0</v>
      </c>
    </row>
    <row r="31" spans="1:13">
      <c r="A31" s="28" t="s">
        <v>42</v>
      </c>
      <c r="B31" s="11">
        <v>10990.49</v>
      </c>
      <c r="C31" s="34">
        <v>0</v>
      </c>
      <c r="D31" s="11">
        <v>0</v>
      </c>
      <c r="E31" s="11">
        <v>0</v>
      </c>
      <c r="F31" s="11">
        <v>0</v>
      </c>
      <c r="G31" s="11">
        <v>0</v>
      </c>
      <c r="H31" s="11"/>
      <c r="I31" s="11">
        <v>0</v>
      </c>
      <c r="J31" s="11">
        <v>0</v>
      </c>
      <c r="K31" s="11">
        <v>14757.25</v>
      </c>
      <c r="L31" s="11">
        <v>10990.49</v>
      </c>
      <c r="M31" s="11"/>
    </row>
    <row r="32" spans="1:13">
      <c r="A32" s="28" t="s">
        <v>43</v>
      </c>
      <c r="B32" s="11">
        <v>0</v>
      </c>
      <c r="C32" s="34">
        <v>0</v>
      </c>
      <c r="D32" s="11">
        <v>3105</v>
      </c>
      <c r="E32" s="11">
        <v>0</v>
      </c>
      <c r="F32" s="11">
        <v>0</v>
      </c>
      <c r="G32" s="11">
        <v>0</v>
      </c>
      <c r="H32" s="11"/>
      <c r="I32" s="11">
        <v>0</v>
      </c>
      <c r="J32" s="11">
        <v>0</v>
      </c>
      <c r="K32" s="11">
        <v>5874.58</v>
      </c>
      <c r="L32" s="11">
        <v>3105</v>
      </c>
      <c r="M32" s="11"/>
    </row>
    <row r="33" spans="1:13">
      <c r="A33" s="28" t="s">
        <v>21</v>
      </c>
      <c r="B33" s="11"/>
      <c r="C33" s="34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28" t="s">
        <v>22</v>
      </c>
      <c r="B34" s="11"/>
      <c r="C34" s="34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28" t="s">
        <v>23</v>
      </c>
      <c r="B35" s="11"/>
      <c r="C35" s="34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28" t="s">
        <v>23</v>
      </c>
      <c r="B36" s="11"/>
      <c r="C36" s="34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28" t="s">
        <v>48</v>
      </c>
      <c r="B37" s="11"/>
      <c r="C37" s="34"/>
      <c r="D37" s="11"/>
      <c r="E37" s="11"/>
      <c r="F37" s="11"/>
      <c r="G37" s="11"/>
      <c r="H37" s="11"/>
      <c r="I37" s="11"/>
      <c r="J37" s="11"/>
      <c r="K37" s="11">
        <v>1000</v>
      </c>
      <c r="L37" s="11"/>
      <c r="M37" s="11"/>
    </row>
    <row r="38" spans="1:13" s="21" customFormat="1">
      <c r="A38" s="29" t="s">
        <v>24</v>
      </c>
      <c r="B38" s="22">
        <f>SUM(B5:B37)-B30-B24-B18-B7-B4</f>
        <v>10990.49</v>
      </c>
      <c r="C38" s="33">
        <f>C4+C7+C8+C15+C16+C17+C18+C24+C29+C30</f>
        <v>43709.509999999995</v>
      </c>
      <c r="D38" s="22">
        <f>D4+D7+D8+D15+D16+D17+D18+D24+D29+D30</f>
        <v>41989.959999999992</v>
      </c>
      <c r="E38" s="22">
        <f>E4+E7+E8+E16+E15+E17+E18+E24+E29+E30</f>
        <v>706.32999999999993</v>
      </c>
      <c r="F38" s="22">
        <f>F4+F7+F8+F15+F16+F17+F18+F24+F29++F30</f>
        <v>1159.79</v>
      </c>
      <c r="G38" s="22">
        <f>G4+G7+G8+G15+G16+G17+G18+G24+G29+G30</f>
        <v>4099.05</v>
      </c>
      <c r="H38" s="22">
        <f t="shared" ref="H38:M38" si="7">H4+H7+H8+H15+H16+H17+H18+H24+H29+H30</f>
        <v>0</v>
      </c>
      <c r="I38" s="22">
        <f t="shared" si="7"/>
        <v>0</v>
      </c>
      <c r="J38" s="22">
        <f t="shared" si="7"/>
        <v>5486.18</v>
      </c>
      <c r="K38" s="22">
        <f>K4+K7+K8+K15+K16+K17+K18+K24+K29+K30+K37</f>
        <v>565770.13</v>
      </c>
      <c r="L38" s="22">
        <f t="shared" si="7"/>
        <v>108141.31000000001</v>
      </c>
      <c r="M38" s="22">
        <f t="shared" si="7"/>
        <v>0</v>
      </c>
    </row>
    <row r="39" spans="1:13">
      <c r="K39" s="12">
        <f>B38+C38+D38+E38+F38+G38+H38+I38+J38</f>
        <v>108141.31</v>
      </c>
    </row>
    <row r="41" spans="1:13">
      <c r="B41" s="3">
        <v>22191.02</v>
      </c>
      <c r="C41" s="3">
        <v>28980.41</v>
      </c>
      <c r="D41" s="3">
        <v>1000</v>
      </c>
      <c r="E41" s="3"/>
      <c r="F41" s="3">
        <v>3000</v>
      </c>
      <c r="G41" s="3">
        <v>14.26</v>
      </c>
      <c r="H41" s="3"/>
      <c r="I41" s="3"/>
      <c r="J41" s="3"/>
      <c r="K41" s="3"/>
    </row>
    <row r="42" spans="1:13">
      <c r="B42" s="3"/>
      <c r="C42" s="3">
        <v>13000</v>
      </c>
      <c r="D42" s="3">
        <v>7000</v>
      </c>
      <c r="E42" s="3"/>
      <c r="F42" s="3"/>
      <c r="G42" s="3"/>
      <c r="H42" s="3"/>
      <c r="I42" s="3"/>
      <c r="J42" s="3"/>
      <c r="K42" s="7"/>
      <c r="L42" s="12"/>
    </row>
    <row r="43" spans="1:13">
      <c r="B43" s="3"/>
      <c r="C43" s="3">
        <v>7214.12</v>
      </c>
      <c r="D43" s="3">
        <v>11901.83</v>
      </c>
      <c r="E43" s="3">
        <v>4500</v>
      </c>
      <c r="F43" s="3">
        <v>1000</v>
      </c>
      <c r="G43" s="3">
        <v>2054.84</v>
      </c>
      <c r="I43" s="3"/>
      <c r="J43" s="3">
        <v>5473.92</v>
      </c>
      <c r="K43" s="3"/>
    </row>
    <row r="44" spans="1:13">
      <c r="B44" s="3">
        <v>256</v>
      </c>
      <c r="C44" s="3">
        <v>12968.71</v>
      </c>
      <c r="D44" s="3">
        <v>12390.73</v>
      </c>
      <c r="E44" s="3">
        <v>846.7</v>
      </c>
      <c r="F44" s="3">
        <v>250</v>
      </c>
      <c r="G44" s="3">
        <v>7000</v>
      </c>
      <c r="H44" s="3"/>
      <c r="I44" s="3"/>
      <c r="J44" s="3"/>
      <c r="K44" s="3"/>
    </row>
    <row r="45" spans="1:13">
      <c r="B45" s="3"/>
      <c r="C45" s="3">
        <v>26115.39</v>
      </c>
      <c r="D45" s="3"/>
      <c r="E45" s="3"/>
      <c r="F45" s="3"/>
      <c r="G45" s="3"/>
      <c r="H45" s="3"/>
      <c r="I45" s="3"/>
      <c r="J45" s="3"/>
      <c r="K45" s="3"/>
    </row>
    <row r="46" spans="1:13">
      <c r="B46" s="3"/>
      <c r="C46" s="3">
        <v>12297.26</v>
      </c>
      <c r="D46" s="3"/>
      <c r="E46" s="3"/>
      <c r="F46" s="3"/>
      <c r="G46" s="3"/>
      <c r="H46" s="3"/>
      <c r="I46" s="3"/>
      <c r="J46" s="3"/>
      <c r="K46" s="3"/>
    </row>
    <row r="47" spans="1:13">
      <c r="B47" s="3">
        <v>251.66</v>
      </c>
      <c r="C47" s="3"/>
      <c r="D47" s="3"/>
      <c r="E47" s="3"/>
      <c r="F47" s="3"/>
      <c r="G47" s="3"/>
      <c r="H47" s="3"/>
      <c r="I47" s="3"/>
      <c r="J47" s="3"/>
      <c r="K47" s="3"/>
    </row>
    <row r="48" spans="1:13">
      <c r="B48" s="3"/>
      <c r="C48" s="3">
        <v>12000</v>
      </c>
      <c r="D48" s="3"/>
      <c r="E48" s="3"/>
      <c r="F48" s="3"/>
      <c r="G48" s="3">
        <v>3000</v>
      </c>
      <c r="H48" s="3"/>
      <c r="I48" s="3"/>
      <c r="J48" s="3"/>
      <c r="K48" s="3"/>
    </row>
    <row r="49" spans="2:11">
      <c r="B49" s="3"/>
      <c r="C49" s="3"/>
      <c r="D49" s="3"/>
      <c r="E49" s="3">
        <v>14000</v>
      </c>
      <c r="F49" s="3"/>
      <c r="G49" s="3">
        <v>2000</v>
      </c>
      <c r="H49" s="3"/>
      <c r="I49" s="3"/>
      <c r="J49" s="3"/>
      <c r="K49" s="3"/>
    </row>
    <row r="50" spans="2:11">
      <c r="B50" s="3"/>
      <c r="C50" s="3"/>
      <c r="D50" s="3"/>
      <c r="E50" s="3"/>
      <c r="F50" s="3"/>
      <c r="G50" s="3"/>
      <c r="H50" s="3"/>
      <c r="I50" s="3"/>
      <c r="J50" s="3">
        <v>1207.75</v>
      </c>
      <c r="K50" s="3"/>
    </row>
    <row r="51" spans="2:11">
      <c r="B51" s="3"/>
      <c r="C51" s="3">
        <v>2518.14</v>
      </c>
      <c r="D51" s="3"/>
      <c r="E51" s="3"/>
      <c r="F51" s="3"/>
      <c r="G51" s="3"/>
      <c r="H51" s="3"/>
      <c r="I51" s="3"/>
      <c r="J51" s="3"/>
      <c r="K51" s="3"/>
    </row>
    <row r="52" spans="2:11">
      <c r="B52" s="3">
        <v>2000</v>
      </c>
      <c r="C52" s="3"/>
      <c r="D52" s="3"/>
      <c r="E52" s="3">
        <v>13000</v>
      </c>
      <c r="F52" s="3"/>
      <c r="G52" s="3"/>
      <c r="H52" s="3"/>
      <c r="I52" s="3"/>
      <c r="J52" s="3"/>
      <c r="K52" s="3"/>
    </row>
    <row r="53" spans="2:11">
      <c r="B53" s="3">
        <v>14493.6</v>
      </c>
      <c r="C53" s="3"/>
      <c r="D53" s="3">
        <v>10500</v>
      </c>
      <c r="E53" s="3"/>
      <c r="F53" s="3"/>
      <c r="G53" s="3"/>
      <c r="H53" s="3"/>
      <c r="I53" s="3"/>
      <c r="J53" s="3"/>
      <c r="K53" s="3"/>
    </row>
    <row r="54" spans="2:11">
      <c r="B54" s="3">
        <v>3000</v>
      </c>
      <c r="C54" s="3">
        <v>14533.49</v>
      </c>
      <c r="D54" s="3">
        <v>5000</v>
      </c>
      <c r="E54" s="3"/>
      <c r="F54" s="3"/>
      <c r="G54" s="3"/>
      <c r="H54" s="3"/>
      <c r="I54" s="3"/>
      <c r="J54" s="3"/>
      <c r="K54" s="3"/>
    </row>
    <row r="55" spans="2:11">
      <c r="B55" s="3"/>
      <c r="C55" s="3"/>
      <c r="D55" s="3"/>
      <c r="E55" s="3">
        <v>58000</v>
      </c>
      <c r="F55" s="3"/>
      <c r="G55" s="3">
        <v>10078.6</v>
      </c>
      <c r="H55" s="3"/>
      <c r="I55" s="3"/>
      <c r="J55" s="3"/>
      <c r="K55" s="3"/>
    </row>
    <row r="56" spans="2:11">
      <c r="B56" s="3"/>
      <c r="C56" s="3"/>
      <c r="D56" s="3"/>
      <c r="E56" s="3">
        <v>64000</v>
      </c>
      <c r="F56" s="3"/>
      <c r="G56" s="3">
        <v>10418.31</v>
      </c>
      <c r="H56" s="3"/>
      <c r="I56" s="3"/>
      <c r="J56" s="3"/>
      <c r="K56" s="3"/>
    </row>
    <row r="57" spans="2:11">
      <c r="B57" s="3"/>
      <c r="C57" s="3">
        <v>100</v>
      </c>
      <c r="D57" s="3">
        <v>444.07</v>
      </c>
      <c r="E57" s="3"/>
      <c r="F57" s="3"/>
      <c r="G57" s="3"/>
      <c r="H57" s="3"/>
      <c r="I57" s="3"/>
      <c r="J57" s="3"/>
      <c r="K57" s="3"/>
    </row>
    <row r="58" spans="2:1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>
      <c r="B59" s="3"/>
      <c r="C59" s="3"/>
      <c r="D59" s="3">
        <v>16248.5</v>
      </c>
      <c r="E59" s="3"/>
      <c r="F59" s="3"/>
      <c r="G59" s="3"/>
      <c r="H59" s="3"/>
      <c r="I59" s="3"/>
      <c r="J59" s="3">
        <v>36300</v>
      </c>
      <c r="K59" s="3"/>
    </row>
    <row r="60" spans="2:11">
      <c r="B60" s="3">
        <v>39567.599999999999</v>
      </c>
      <c r="C60" s="3"/>
      <c r="D60" s="3">
        <v>25200</v>
      </c>
      <c r="E60" s="3"/>
      <c r="F60" s="3"/>
      <c r="G60" s="3"/>
      <c r="H60" s="3"/>
      <c r="I60" s="3"/>
      <c r="J60" s="3"/>
      <c r="K60" s="3"/>
    </row>
    <row r="61" spans="2:11">
      <c r="B61" s="3">
        <v>1000</v>
      </c>
      <c r="C61" s="3">
        <v>301.98</v>
      </c>
      <c r="D61" s="3">
        <v>1243.6099999999999</v>
      </c>
      <c r="E61" s="3"/>
      <c r="F61" s="3">
        <v>278</v>
      </c>
      <c r="G61" s="3"/>
      <c r="H61" s="3"/>
      <c r="I61" s="3"/>
      <c r="J61" s="3"/>
      <c r="K61" s="3"/>
    </row>
    <row r="62" spans="2:11">
      <c r="B62" s="3"/>
      <c r="C62" s="3"/>
      <c r="D62" s="3">
        <v>3997.8</v>
      </c>
      <c r="E62" s="3"/>
      <c r="F62" s="3"/>
      <c r="G62" s="3"/>
      <c r="H62" s="3"/>
      <c r="I62" s="3"/>
      <c r="J62" s="3"/>
      <c r="K62" s="3"/>
    </row>
    <row r="63" spans="2:11">
      <c r="B63" s="3">
        <v>1000</v>
      </c>
      <c r="C63" s="3"/>
      <c r="D63" s="3">
        <v>13757.25</v>
      </c>
      <c r="E63" s="3"/>
      <c r="F63" s="3"/>
      <c r="G63" s="3"/>
      <c r="H63" s="3"/>
      <c r="I63" s="3"/>
      <c r="J63" s="3"/>
      <c r="K63" s="3"/>
    </row>
    <row r="64" spans="2:11">
      <c r="B64" s="3"/>
      <c r="C64" s="3"/>
      <c r="D64" s="3">
        <v>4500</v>
      </c>
      <c r="E64" s="3"/>
      <c r="F64" s="3"/>
      <c r="G64" s="3">
        <v>1374.58</v>
      </c>
      <c r="H64" s="3"/>
      <c r="I64" s="3"/>
      <c r="J64" s="3"/>
      <c r="K64" s="3"/>
    </row>
    <row r="65" spans="1:12">
      <c r="A65">
        <v>1000</v>
      </c>
      <c r="B65" s="22">
        <f>SUM(B41:B64)</f>
        <v>83759.88</v>
      </c>
      <c r="C65" s="33">
        <f t="shared" ref="C65:K65" si="8">SUM(C41:C64)</f>
        <v>130029.5</v>
      </c>
      <c r="D65" s="22">
        <f t="shared" si="8"/>
        <v>113183.79000000001</v>
      </c>
      <c r="E65" s="22">
        <f t="shared" si="8"/>
        <v>154346.70000000001</v>
      </c>
      <c r="F65" s="22">
        <f t="shared" si="8"/>
        <v>4528</v>
      </c>
      <c r="G65" s="22">
        <f t="shared" si="8"/>
        <v>35940.590000000004</v>
      </c>
      <c r="H65" s="22">
        <f t="shared" si="8"/>
        <v>0</v>
      </c>
      <c r="I65" s="22">
        <f t="shared" si="8"/>
        <v>0</v>
      </c>
      <c r="J65" s="22">
        <f t="shared" si="8"/>
        <v>42981.67</v>
      </c>
      <c r="K65" s="33">
        <f t="shared" si="8"/>
        <v>0</v>
      </c>
      <c r="L65" s="38">
        <f>SUM(A65:K65)</f>
        <v>565770.13000000012</v>
      </c>
    </row>
  </sheetData>
  <mergeCells count="6">
    <mergeCell ref="B2:J2"/>
    <mergeCell ref="A1:M1"/>
    <mergeCell ref="A2:A3"/>
    <mergeCell ref="M2:M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2022-04-25T08:52:34Z</dcterms:modified>
</cp:coreProperties>
</file>