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ROSARIO\"/>
    </mc:Choice>
  </mc:AlternateContent>
  <xr:revisionPtr revIDLastSave="0" documentId="13_ncr:1_{71BDEBC8-C9E4-4B21-8DCA-DFE0B3609239}" xr6:coauthVersionLast="47" xr6:coauthVersionMax="47" xr10:uidLastSave="{00000000-0000-0000-0000-000000000000}"/>
  <bookViews>
    <workbookView xWindow="-120" yWindow="-120" windowWidth="29040" windowHeight="16440" xr2:uid="{9444D77D-127E-4B83-BACF-45EE7C525CE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11" i="1"/>
  <c r="J11" i="1"/>
  <c r="P11" i="1"/>
  <c r="R11" i="1"/>
  <c r="T11" i="1"/>
  <c r="V11" i="1"/>
  <c r="Y11" i="1"/>
  <c r="AA11" i="1"/>
  <c r="AC11" i="1"/>
  <c r="AE11" i="1"/>
  <c r="AH11" i="1"/>
  <c r="AJ11" i="1"/>
  <c r="F20" i="1"/>
  <c r="F15" i="1"/>
  <c r="J15" i="1"/>
  <c r="P15" i="1"/>
  <c r="R15" i="1"/>
  <c r="V15" i="1"/>
  <c r="AA15" i="1"/>
  <c r="AC15" i="1"/>
  <c r="AE15" i="1"/>
  <c r="AJ15" i="1"/>
  <c r="AK15" i="1" s="1"/>
  <c r="F14" i="1"/>
  <c r="AK22" i="1"/>
  <c r="AK21" i="1"/>
  <c r="AE21" i="1"/>
  <c r="Y21" i="1"/>
  <c r="J21" i="1"/>
  <c r="F21" i="1"/>
  <c r="AK19" i="1"/>
  <c r="AE19" i="1"/>
  <c r="AF19" i="1" s="1"/>
  <c r="J19" i="1"/>
  <c r="F19" i="1"/>
  <c r="AK18" i="1"/>
  <c r="AE18" i="1"/>
  <c r="P18" i="1"/>
  <c r="J18" i="1"/>
  <c r="F18" i="1"/>
  <c r="AK16" i="1"/>
  <c r="AE16" i="1"/>
  <c r="AC16" i="1"/>
  <c r="R16" i="1"/>
  <c r="P16" i="1"/>
  <c r="F16" i="1"/>
  <c r="AK17" i="1"/>
  <c r="AE17" i="1"/>
  <c r="AC17" i="1"/>
  <c r="R17" i="1"/>
  <c r="P17" i="1"/>
  <c r="AK14" i="1"/>
  <c r="AE14" i="1"/>
  <c r="R14" i="1"/>
  <c r="P14" i="1"/>
  <c r="J14" i="1"/>
  <c r="AJ13" i="1"/>
  <c r="AK13" i="1" s="1"/>
  <c r="AE13" i="1"/>
  <c r="AC13" i="1"/>
  <c r="V13" i="1"/>
  <c r="P13" i="1"/>
  <c r="J13" i="1"/>
  <c r="F13" i="1"/>
  <c r="AJ12" i="1"/>
  <c r="AH12" i="1"/>
  <c r="AE12" i="1"/>
  <c r="AC12" i="1"/>
  <c r="AA12" i="1"/>
  <c r="Y12" i="1"/>
  <c r="V12" i="1"/>
  <c r="T12" i="1"/>
  <c r="R12" i="1"/>
  <c r="P12" i="1"/>
  <c r="H12" i="1"/>
  <c r="F12" i="1"/>
  <c r="AK11" i="1" l="1"/>
  <c r="W15" i="1"/>
  <c r="W11" i="1"/>
  <c r="AF11" i="1"/>
  <c r="AF15" i="1"/>
  <c r="AF17" i="1"/>
  <c r="AF16" i="1"/>
  <c r="AL16" i="1" s="1"/>
  <c r="W13" i="1"/>
  <c r="AK12" i="1"/>
  <c r="AF12" i="1"/>
  <c r="W18" i="1"/>
  <c r="AF13" i="1"/>
  <c r="W14" i="1"/>
  <c r="AL14" i="1" s="1"/>
  <c r="W21" i="1"/>
  <c r="AL21" i="1" s="1"/>
  <c r="W12" i="1"/>
  <c r="W17" i="1"/>
  <c r="W19" i="1"/>
  <c r="AL19" i="1" s="1"/>
  <c r="AL15" i="1" l="1"/>
  <c r="AL11" i="1"/>
  <c r="AL17" i="1"/>
  <c r="AL13" i="1"/>
  <c r="AL12" i="1"/>
</calcChain>
</file>

<file path=xl/sharedStrings.xml><?xml version="1.0" encoding="utf-8"?>
<sst xmlns="http://schemas.openxmlformats.org/spreadsheetml/2006/main" count="122" uniqueCount="104">
  <si>
    <t xml:space="preserve">     ISTITUTO COMPRENSIVO </t>
  </si>
  <si>
    <t xml:space="preserve">     VALLO  - NOVI VELIA </t>
  </si>
  <si>
    <t xml:space="preserve">      VALLO DELLA LUCANIA</t>
  </si>
  <si>
    <t>SAIC8BL004</t>
  </si>
  <si>
    <t xml:space="preserve">               I -  A  N  Z  I  A  N  I  T  A'    D I     S   E   R   V  I  Z  I  O</t>
  </si>
  <si>
    <t>II - ESIGENZE DI FAMIGLIA</t>
  </si>
  <si>
    <t xml:space="preserve">  III - TIT. GENERALI</t>
  </si>
  <si>
    <t xml:space="preserve">A </t>
  </si>
  <si>
    <t xml:space="preserve">     A1</t>
  </si>
  <si>
    <t>B</t>
  </si>
  <si>
    <t>B1</t>
  </si>
  <si>
    <t>C</t>
  </si>
  <si>
    <t xml:space="preserve">  </t>
  </si>
  <si>
    <t>D</t>
  </si>
  <si>
    <t>E</t>
  </si>
  <si>
    <t xml:space="preserve">     D</t>
  </si>
  <si>
    <t xml:space="preserve">   A</t>
  </si>
  <si>
    <t xml:space="preserve">  B</t>
  </si>
  <si>
    <t xml:space="preserve">  C</t>
  </si>
  <si>
    <t xml:space="preserve">  D</t>
  </si>
  <si>
    <t xml:space="preserve">   B</t>
  </si>
  <si>
    <t>Ruolo</t>
  </si>
  <si>
    <t xml:space="preserve"> Ruolo p.i.</t>
  </si>
  <si>
    <t xml:space="preserve">  Pre-ruolo</t>
  </si>
  <si>
    <t xml:space="preserve"> Pre-ruolo p.i.</t>
  </si>
  <si>
    <t>Ruolo PA-EL</t>
  </si>
  <si>
    <r>
      <t>Continuità scuola</t>
    </r>
    <r>
      <rPr>
        <sz val="8"/>
        <color indexed="10"/>
        <rFont val="Arial"/>
        <family val="2"/>
      </rPr>
      <t>***</t>
    </r>
  </si>
  <si>
    <t>Cont.Comune</t>
  </si>
  <si>
    <t>Una tantum</t>
  </si>
  <si>
    <r>
      <t xml:space="preserve">Inserire numero mesi </t>
    </r>
    <r>
      <rPr>
        <sz val="10"/>
        <color indexed="10"/>
        <rFont val="Arial"/>
        <family val="2"/>
      </rPr>
      <t>*</t>
    </r>
  </si>
  <si>
    <t>Servizio Ruolo</t>
  </si>
  <si>
    <t>Ruolo Piccole isole</t>
  </si>
  <si>
    <r>
      <t>Inserire mesi non di ruolo</t>
    </r>
    <r>
      <rPr>
        <sz val="10"/>
        <color indexed="10"/>
        <rFont val="Arial"/>
        <family val="2"/>
      </rPr>
      <t>*</t>
    </r>
  </si>
  <si>
    <r>
      <t>Pre-ruolo (ricon. 4 anni interi+ 2/3)</t>
    </r>
    <r>
      <rPr>
        <sz val="10"/>
        <color indexed="10"/>
        <rFont val="Arial"/>
        <family val="2"/>
      </rPr>
      <t>**</t>
    </r>
  </si>
  <si>
    <r>
      <t xml:space="preserve">Inserire mesi p.r. picc.isole </t>
    </r>
    <r>
      <rPr>
        <sz val="10"/>
        <color indexed="10"/>
        <rFont val="Arial"/>
        <family val="2"/>
      </rPr>
      <t>*</t>
    </r>
  </si>
  <si>
    <r>
      <t>Pre-ruolo su picc. isole              (ricon. 4 anni int.+ 2/3)</t>
    </r>
    <r>
      <rPr>
        <sz val="10"/>
        <color indexed="10"/>
        <rFont val="Arial"/>
        <family val="2"/>
      </rPr>
      <t>**</t>
    </r>
  </si>
  <si>
    <r>
      <t xml:space="preserve">Inserire numero anni </t>
    </r>
    <r>
      <rPr>
        <sz val="10"/>
        <color indexed="10"/>
        <rFont val="Arial"/>
        <family val="2"/>
      </rPr>
      <t>*</t>
    </r>
  </si>
  <si>
    <t>Servizio Ruolo P.A - E.L.</t>
  </si>
  <si>
    <r>
      <t xml:space="preserve">Inserire numero anni (1) </t>
    </r>
    <r>
      <rPr>
        <sz val="10"/>
        <color indexed="10"/>
        <rFont val="Arial"/>
        <family val="2"/>
      </rPr>
      <t>*</t>
    </r>
  </si>
  <si>
    <t>Entro il quinquennio</t>
  </si>
  <si>
    <t>Oltre il quinquennio</t>
  </si>
  <si>
    <t>Continuità nella sede (comune) di attuale titolarità</t>
  </si>
  <si>
    <r>
      <t xml:space="preserve">Inserire "si" in caso afferm. </t>
    </r>
    <r>
      <rPr>
        <sz val="10"/>
        <color indexed="10"/>
        <rFont val="Arial"/>
        <family val="2"/>
      </rPr>
      <t>*</t>
    </r>
  </si>
  <si>
    <t>Mancata presentaz. dom. trasf. per un triennio (da 2000/01 a 2007/08)</t>
  </si>
  <si>
    <t>TOTALE PUNTI ANZ.SERV.</t>
  </si>
  <si>
    <t>Ricongiung. a familiari</t>
  </si>
  <si>
    <r>
      <t xml:space="preserve">Inserire num. figli &lt; 6 anni </t>
    </r>
    <r>
      <rPr>
        <sz val="10"/>
        <color indexed="10"/>
        <rFont val="Arial"/>
        <family val="2"/>
      </rPr>
      <t>*</t>
    </r>
  </si>
  <si>
    <t>Figli inferiori a 6 anni</t>
  </si>
  <si>
    <r>
      <t>Inserire num. figli &gt;6&lt;18 anni</t>
    </r>
    <r>
      <rPr>
        <sz val="10"/>
        <color indexed="10"/>
        <rFont val="Arial"/>
        <family val="2"/>
      </rPr>
      <t>*</t>
    </r>
  </si>
  <si>
    <t>Figli &gt;6&lt;18 anni</t>
  </si>
  <si>
    <t>Familiari minorati</t>
  </si>
  <si>
    <t>TOTALE PUNTI ESIG. FAM.</t>
  </si>
  <si>
    <t>Concorso per esami r. app.</t>
  </si>
  <si>
    <t>Concorso per esami liv.sup.</t>
  </si>
  <si>
    <t>TOTALE PUNTI TITOLI GEN.</t>
  </si>
  <si>
    <t>TOTALE</t>
  </si>
  <si>
    <t>NOTE</t>
  </si>
  <si>
    <t>x 2</t>
  </si>
  <si>
    <t>**</t>
  </si>
  <si>
    <t xml:space="preserve">x 1 </t>
  </si>
  <si>
    <t xml:space="preserve">x 8 </t>
  </si>
  <si>
    <t xml:space="preserve">x 12 </t>
  </si>
  <si>
    <t xml:space="preserve">x 4 </t>
  </si>
  <si>
    <t>+40</t>
  </si>
  <si>
    <t>+24</t>
  </si>
  <si>
    <t>x 16</t>
  </si>
  <si>
    <t>+12</t>
  </si>
  <si>
    <t xml:space="preserve">+12 </t>
  </si>
  <si>
    <t>SI</t>
  </si>
  <si>
    <t>N. ordine</t>
  </si>
  <si>
    <t>Cognome</t>
  </si>
  <si>
    <t>Nome</t>
  </si>
  <si>
    <t>Anno nasc. (prec. a parità)</t>
  </si>
  <si>
    <t>COLLABORATORE SCOLASTICI</t>
  </si>
  <si>
    <t>IACOVAZZO</t>
  </si>
  <si>
    <t>PAOLO</t>
  </si>
  <si>
    <t>COBUCCI</t>
  </si>
  <si>
    <t>ANTONIETTA</t>
  </si>
  <si>
    <t>PIANO</t>
  </si>
  <si>
    <t>FRANCA</t>
  </si>
  <si>
    <t>FATIGATI</t>
  </si>
  <si>
    <t>ANNA</t>
  </si>
  <si>
    <t>PERRIELLO</t>
  </si>
  <si>
    <t>ROSA</t>
  </si>
  <si>
    <t>MASTROGIOVANNI</t>
  </si>
  <si>
    <t>MARIA CATERINA</t>
  </si>
  <si>
    <t>NICOLETTI</t>
  </si>
  <si>
    <t>ANNA MARIA</t>
  </si>
  <si>
    <t>ANTUONI</t>
  </si>
  <si>
    <t>MARIA</t>
  </si>
  <si>
    <t>PASSARO</t>
  </si>
  <si>
    <t>ANGELO</t>
  </si>
  <si>
    <t>GIORDANO</t>
  </si>
  <si>
    <t>EMILIA</t>
  </si>
  <si>
    <t xml:space="preserve"> Il DIRIGENTE SCOLASTICO</t>
  </si>
  <si>
    <t>F.to Prof. MASSANOVA Francesco</t>
  </si>
  <si>
    <t>PALADINO VALENTINO</t>
  </si>
  <si>
    <t>PASSARO ANGELO IN PENSIONE DAL 01/09/2024</t>
  </si>
  <si>
    <t>CARRO</t>
  </si>
  <si>
    <t>GIUSEPPINA</t>
  </si>
  <si>
    <r>
      <t xml:space="preserve">GRADUATORIA PROVVISORIA </t>
    </r>
    <r>
      <rPr>
        <sz val="11"/>
        <color theme="1"/>
        <rFont val="Calibri"/>
        <family val="2"/>
        <scheme val="minor"/>
      </rPr>
      <t>per l'individuazione di PERSONALE ATA  COLL. SCOLASTICI. eventuale soprannumerario - A.S. 2024/2025</t>
    </r>
  </si>
  <si>
    <t>VALLO DELLA LUCANIA LI'   19 /02/2024</t>
  </si>
  <si>
    <t>AVVERSO  LA PRESENTE GRADUATORIA E' AMMESSO RICORSO ENTRO  5 GIORNI DALLA PUBBLICAZIONE</t>
  </si>
  <si>
    <t>POSTO OCCUPATO DA PERSONALE ESCLUSO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</si>
</sst>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b/>
      <sz val="9"/>
      <color indexed="17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sz val="10"/>
      <color indexed="10"/>
      <name val="Arial"/>
      <family val="2"/>
    </font>
    <font>
      <sz val="8"/>
      <color indexed="5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8" xfId="0" applyBorder="1"/>
    <xf numFmtId="0" fontId="0" fillId="0" borderId="0" xfId="0" applyProtection="1">
      <protection locked="0"/>
    </xf>
    <xf numFmtId="0" fontId="4" fillId="0" borderId="2" xfId="0" applyFont="1" applyBorder="1"/>
    <xf numFmtId="0" fontId="2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0" fillId="3" borderId="0" xfId="0" applyFill="1"/>
    <xf numFmtId="0" fontId="7" fillId="2" borderId="10" xfId="0" applyFont="1" applyFill="1" applyBorder="1"/>
    <xf numFmtId="0" fontId="9" fillId="0" borderId="11" xfId="0" applyFont="1" applyBorder="1" applyAlignment="1">
      <alignment horizontal="left"/>
    </xf>
    <xf numFmtId="0" fontId="1" fillId="2" borderId="11" xfId="0" applyFont="1" applyFill="1" applyBorder="1"/>
    <xf numFmtId="0" fontId="0" fillId="0" borderId="11" xfId="0" applyBorder="1"/>
    <xf numFmtId="0" fontId="0" fillId="3" borderId="11" xfId="0" applyFill="1" applyBorder="1"/>
    <xf numFmtId="0" fontId="0" fillId="0" borderId="12" xfId="0" applyBorder="1"/>
    <xf numFmtId="0" fontId="0" fillId="0" borderId="13" xfId="0" applyBorder="1"/>
    <xf numFmtId="0" fontId="0" fillId="4" borderId="14" xfId="0" applyFill="1" applyBorder="1"/>
    <xf numFmtId="0" fontId="10" fillId="2" borderId="11" xfId="0" applyFont="1" applyFill="1" applyBorder="1"/>
    <xf numFmtId="0" fontId="11" fillId="0" borderId="11" xfId="0" applyFont="1" applyBorder="1"/>
    <xf numFmtId="0" fontId="12" fillId="2" borderId="11" xfId="0" applyFont="1" applyFill="1" applyBorder="1"/>
    <xf numFmtId="0" fontId="11" fillId="2" borderId="11" xfId="0" applyFont="1" applyFill="1" applyBorder="1" applyAlignment="1">
      <alignment horizontal="left"/>
    </xf>
    <xf numFmtId="0" fontId="13" fillId="2" borderId="15" xfId="0" applyFont="1" applyFill="1" applyBorder="1"/>
    <xf numFmtId="0" fontId="0" fillId="2" borderId="16" xfId="0" applyFill="1" applyBorder="1"/>
    <xf numFmtId="0" fontId="0" fillId="0" borderId="17" xfId="0" applyBorder="1"/>
    <xf numFmtId="0" fontId="0" fillId="0" borderId="8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/>
    <xf numFmtId="0" fontId="0" fillId="0" borderId="19" xfId="0" applyBorder="1"/>
    <xf numFmtId="0" fontId="0" fillId="2" borderId="18" xfId="0" applyFill="1" applyBorder="1"/>
    <xf numFmtId="0" fontId="0" fillId="0" borderId="16" xfId="0" applyBorder="1"/>
    <xf numFmtId="0" fontId="0" fillId="0" borderId="13" xfId="0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4" borderId="20" xfId="0" applyFill="1" applyBorder="1"/>
    <xf numFmtId="0" fontId="0" fillId="2" borderId="15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1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Continuous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Continuous" vertical="center"/>
    </xf>
    <xf numFmtId="0" fontId="14" fillId="3" borderId="22" xfId="0" applyFont="1" applyFill="1" applyBorder="1" applyAlignment="1">
      <alignment horizontal="left" vertical="center"/>
    </xf>
    <xf numFmtId="0" fontId="14" fillId="0" borderId="0" xfId="0" applyFont="1" applyAlignment="1">
      <alignment horizontal="centerContinuous" vertical="center"/>
    </xf>
    <xf numFmtId="0" fontId="14" fillId="3" borderId="22" xfId="0" applyFont="1" applyFill="1" applyBorder="1" applyAlignment="1">
      <alignment horizontal="centerContinuous" vertical="center"/>
    </xf>
    <xf numFmtId="0" fontId="14" fillId="0" borderId="17" xfId="0" applyFont="1" applyBorder="1" applyAlignment="1">
      <alignment horizontal="centerContinuous" vertical="center"/>
    </xf>
    <xf numFmtId="0" fontId="3" fillId="0" borderId="16" xfId="0" applyFont="1" applyBorder="1" applyAlignment="1">
      <alignment horizontal="centerContinuous" vertical="center"/>
    </xf>
    <xf numFmtId="0" fontId="3" fillId="2" borderId="16" xfId="0" applyFont="1" applyFill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 wrapText="1"/>
    </xf>
    <xf numFmtId="0" fontId="16" fillId="0" borderId="17" xfId="0" applyFont="1" applyBorder="1" applyAlignment="1">
      <alignment horizontal="centerContinuous" vertical="center" wrapText="1"/>
    </xf>
    <xf numFmtId="0" fontId="3" fillId="4" borderId="20" xfId="0" applyFont="1" applyFill="1" applyBorder="1"/>
    <xf numFmtId="0" fontId="3" fillId="2" borderId="21" xfId="0" applyFont="1" applyFill="1" applyBorder="1"/>
    <xf numFmtId="0" fontId="3" fillId="0" borderId="17" xfId="0" applyFont="1" applyBorder="1"/>
    <xf numFmtId="0" fontId="3" fillId="3" borderId="0" xfId="0" applyFont="1" applyFill="1"/>
    <xf numFmtId="0" fontId="3" fillId="0" borderId="16" xfId="0" applyFont="1" applyBorder="1"/>
    <xf numFmtId="0" fontId="3" fillId="0" borderId="0" xfId="0" applyFont="1"/>
    <xf numFmtId="0" fontId="0" fillId="5" borderId="17" xfId="0" applyFill="1" applyBorder="1" applyAlignment="1">
      <alignment textRotation="90" wrapText="1"/>
    </xf>
    <xf numFmtId="0" fontId="8" fillId="0" borderId="17" xfId="0" applyFont="1" applyBorder="1" applyAlignment="1">
      <alignment textRotation="90" wrapText="1"/>
    </xf>
    <xf numFmtId="0" fontId="8" fillId="0" borderId="1" xfId="0" applyFont="1" applyBorder="1" applyAlignment="1">
      <alignment horizontal="right" vertical="justify" textRotation="90" wrapText="1"/>
    </xf>
    <xf numFmtId="0" fontId="0" fillId="5" borderId="1" xfId="0" applyFill="1" applyBorder="1" applyAlignment="1">
      <alignment horizontal="right" vertical="justify" textRotation="90" wrapText="1"/>
    </xf>
    <xf numFmtId="0" fontId="8" fillId="0" borderId="1" xfId="0" applyFont="1" applyBorder="1" applyAlignment="1">
      <alignment horizontal="left" vertical="center" textRotation="90" wrapText="1"/>
    </xf>
    <xf numFmtId="0" fontId="0" fillId="3" borderId="1" xfId="0" applyFill="1" applyBorder="1" applyAlignment="1">
      <alignment horizontal="right" vertical="justify" textRotation="90" wrapText="1"/>
    </xf>
    <xf numFmtId="0" fontId="0" fillId="3" borderId="17" xfId="0" applyFill="1" applyBorder="1" applyAlignment="1">
      <alignment textRotation="90" wrapText="1"/>
    </xf>
    <xf numFmtId="0" fontId="8" fillId="0" borderId="1" xfId="0" applyFont="1" applyBorder="1" applyAlignment="1">
      <alignment textRotation="90" wrapText="1"/>
    </xf>
    <xf numFmtId="0" fontId="0" fillId="5" borderId="1" xfId="0" applyFill="1" applyBorder="1" applyAlignment="1">
      <alignment textRotation="90" wrapText="1"/>
    </xf>
    <xf numFmtId="0" fontId="8" fillId="0" borderId="5" xfId="0" applyFont="1" applyBorder="1" applyAlignment="1">
      <alignment textRotation="90" wrapText="1"/>
    </xf>
    <xf numFmtId="0" fontId="8" fillId="4" borderId="20" xfId="0" applyFont="1" applyFill="1" applyBorder="1" applyAlignment="1">
      <alignment textRotation="90" wrapText="1"/>
    </xf>
    <xf numFmtId="0" fontId="0" fillId="5" borderId="23" xfId="0" applyFill="1" applyBorder="1" applyAlignment="1">
      <alignment textRotation="90" wrapText="1"/>
    </xf>
    <xf numFmtId="0" fontId="0" fillId="5" borderId="16" xfId="0" applyFill="1" applyBorder="1" applyAlignment="1">
      <alignment textRotation="90" wrapText="1"/>
    </xf>
    <xf numFmtId="0" fontId="8" fillId="0" borderId="22" xfId="0" applyFont="1" applyBorder="1" applyAlignment="1">
      <alignment textRotation="90" wrapText="1"/>
    </xf>
    <xf numFmtId="0" fontId="8" fillId="4" borderId="24" xfId="0" applyFont="1" applyFill="1" applyBorder="1" applyAlignment="1">
      <alignment textRotation="90" wrapText="1"/>
    </xf>
    <xf numFmtId="0" fontId="2" fillId="0" borderId="25" xfId="0" applyFont="1" applyBorder="1" applyAlignment="1">
      <alignment textRotation="90"/>
    </xf>
    <xf numFmtId="0" fontId="3" fillId="0" borderId="26" xfId="0" applyFont="1" applyBorder="1" applyAlignment="1">
      <alignment horizontal="center"/>
    </xf>
    <xf numFmtId="0" fontId="19" fillId="3" borderId="23" xfId="0" applyFont="1" applyFill="1" applyBorder="1" applyAlignment="1" applyProtection="1">
      <alignment horizontal="center"/>
      <protection locked="0"/>
    </xf>
    <xf numFmtId="1" fontId="19" fillId="3" borderId="34" xfId="0" applyNumberFormat="1" applyFont="1" applyFill="1" applyBorder="1" applyAlignment="1">
      <alignment horizontal="center"/>
    </xf>
    <xf numFmtId="0" fontId="19" fillId="3" borderId="1" xfId="0" applyFont="1" applyFill="1" applyBorder="1" applyAlignment="1" applyProtection="1">
      <alignment horizontal="center"/>
      <protection locked="0"/>
    </xf>
    <xf numFmtId="1" fontId="19" fillId="3" borderId="34" xfId="0" applyNumberFormat="1" applyFont="1" applyFill="1" applyBorder="1" applyAlignment="1" applyProtection="1">
      <alignment horizontal="center"/>
      <protection hidden="1"/>
    </xf>
    <xf numFmtId="1" fontId="19" fillId="3" borderId="24" xfId="0" applyNumberFormat="1" applyFont="1" applyFill="1" applyBorder="1" applyAlignment="1" applyProtection="1">
      <alignment horizontal="center"/>
      <protection hidden="1"/>
    </xf>
    <xf numFmtId="1" fontId="20" fillId="3" borderId="8" xfId="0" applyNumberFormat="1" applyFont="1" applyFill="1" applyBorder="1" applyAlignment="1">
      <alignment horizontal="center"/>
    </xf>
    <xf numFmtId="0" fontId="20" fillId="3" borderId="35" xfId="0" applyFont="1" applyFill="1" applyBorder="1" applyAlignment="1" applyProtection="1">
      <alignment horizontal="center"/>
      <protection locked="0"/>
    </xf>
    <xf numFmtId="0" fontId="19" fillId="7" borderId="23" xfId="0" applyFont="1" applyFill="1" applyBorder="1" applyAlignment="1" applyProtection="1">
      <alignment horizontal="center"/>
      <protection locked="0"/>
    </xf>
    <xf numFmtId="1" fontId="19" fillId="7" borderId="34" xfId="0" applyNumberFormat="1" applyFont="1" applyFill="1" applyBorder="1" applyAlignment="1">
      <alignment horizontal="center"/>
    </xf>
    <xf numFmtId="0" fontId="19" fillId="7" borderId="1" xfId="0" applyFont="1" applyFill="1" applyBorder="1" applyAlignment="1" applyProtection="1">
      <alignment horizontal="center"/>
      <protection locked="0"/>
    </xf>
    <xf numFmtId="1" fontId="19" fillId="7" borderId="34" xfId="0" applyNumberFormat="1" applyFont="1" applyFill="1" applyBorder="1" applyAlignment="1" applyProtection="1">
      <alignment horizontal="center"/>
      <protection hidden="1"/>
    </xf>
    <xf numFmtId="1" fontId="20" fillId="7" borderId="8" xfId="0" applyNumberFormat="1" applyFont="1" applyFill="1" applyBorder="1" applyAlignment="1">
      <alignment horizontal="center"/>
    </xf>
    <xf numFmtId="0" fontId="0" fillId="0" borderId="36" xfId="0" applyBorder="1" applyAlignment="1">
      <alignment horizontal="left" textRotation="90"/>
    </xf>
    <xf numFmtId="0" fontId="0" fillId="0" borderId="37" xfId="0" applyBorder="1" applyAlignment="1">
      <alignment horizontal="center"/>
    </xf>
    <xf numFmtId="0" fontId="8" fillId="0" borderId="38" xfId="0" applyFont="1" applyBorder="1" applyAlignment="1">
      <alignment horizontal="right" vertical="justify" textRotation="90" wrapText="1"/>
    </xf>
    <xf numFmtId="0" fontId="19" fillId="3" borderId="1" xfId="0" applyFont="1" applyFill="1" applyBorder="1" applyProtection="1">
      <protection locked="0"/>
    </xf>
    <xf numFmtId="0" fontId="19" fillId="3" borderId="34" xfId="0" applyFont="1" applyFill="1" applyBorder="1" applyProtection="1">
      <protection locked="0"/>
    </xf>
    <xf numFmtId="0" fontId="19" fillId="3" borderId="22" xfId="0" applyFont="1" applyFill="1" applyBorder="1" applyAlignment="1" applyProtection="1">
      <alignment horizontal="center"/>
      <protection locked="0"/>
    </xf>
    <xf numFmtId="0" fontId="19" fillId="7" borderId="1" xfId="0" applyFont="1" applyFill="1" applyBorder="1" applyProtection="1">
      <protection locked="0"/>
    </xf>
    <xf numFmtId="0" fontId="19" fillId="7" borderId="22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0" fillId="7" borderId="35" xfId="0" applyFont="1" applyFill="1" applyBorder="1" applyAlignment="1" applyProtection="1">
      <alignment horizontal="center" wrapText="1"/>
      <protection locked="0"/>
    </xf>
    <xf numFmtId="1" fontId="19" fillId="7" borderId="1" xfId="0" applyNumberFormat="1" applyFont="1" applyFill="1" applyBorder="1" applyAlignment="1" applyProtection="1">
      <alignment horizontal="center"/>
      <protection hidden="1"/>
    </xf>
    <xf numFmtId="1" fontId="19" fillId="3" borderId="1" xfId="0" applyNumberFormat="1" applyFont="1" applyFill="1" applyBorder="1" applyAlignment="1" applyProtection="1">
      <alignment horizontal="center"/>
      <protection hidden="1"/>
    </xf>
    <xf numFmtId="0" fontId="0" fillId="7" borderId="0" xfId="0" applyFill="1"/>
    <xf numFmtId="0" fontId="19" fillId="6" borderId="1" xfId="0" applyFont="1" applyFill="1" applyBorder="1" applyProtection="1">
      <protection locked="0"/>
    </xf>
    <xf numFmtId="0" fontId="19" fillId="3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19" fillId="3" borderId="6" xfId="0" applyFont="1" applyFill="1" applyBorder="1" applyAlignment="1" applyProtection="1">
      <alignment horizontal="center"/>
      <protection locked="0"/>
    </xf>
    <xf numFmtId="49" fontId="0" fillId="5" borderId="23" xfId="0" applyNumberFormat="1" applyFill="1" applyBorder="1"/>
    <xf numFmtId="49" fontId="0" fillId="0" borderId="34" xfId="0" applyNumberFormat="1" applyBorder="1" applyAlignment="1">
      <alignment horizontal="center"/>
    </xf>
    <xf numFmtId="0" fontId="19" fillId="3" borderId="4" xfId="0" applyFont="1" applyFill="1" applyBorder="1" applyAlignment="1" applyProtection="1">
      <alignment horizontal="center"/>
      <protection locked="0"/>
    </xf>
    <xf numFmtId="49" fontId="0" fillId="5" borderId="1" xfId="0" applyNumberFormat="1" applyFill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19" fillId="3" borderId="31" xfId="0" applyFont="1" applyFill="1" applyBorder="1" applyAlignment="1" applyProtection="1">
      <alignment horizontal="center"/>
      <protection locked="0"/>
    </xf>
    <xf numFmtId="49" fontId="17" fillId="0" borderId="34" xfId="0" applyNumberFormat="1" applyFon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49" fontId="0" fillId="5" borderId="24" xfId="0" applyNumberFormat="1" applyFill="1" applyBorder="1" applyAlignment="1">
      <alignment horizontal="center"/>
    </xf>
    <xf numFmtId="49" fontId="0" fillId="4" borderId="9" xfId="0" applyNumberFormat="1" applyFill="1" applyBorder="1" applyAlignment="1">
      <alignment horizontal="center"/>
    </xf>
    <xf numFmtId="49" fontId="0" fillId="5" borderId="23" xfId="0" applyNumberFormat="1" applyFill="1" applyBorder="1" applyAlignment="1">
      <alignment horizontal="center"/>
    </xf>
    <xf numFmtId="0" fontId="19" fillId="3" borderId="2" xfId="0" applyFont="1" applyFill="1" applyBorder="1" applyAlignment="1" applyProtection="1">
      <alignment horizontal="center"/>
      <protection locked="0"/>
    </xf>
    <xf numFmtId="49" fontId="0" fillId="0" borderId="7" xfId="0" applyNumberFormat="1" applyBorder="1" applyAlignment="1">
      <alignment horizontal="center"/>
    </xf>
    <xf numFmtId="49" fontId="0" fillId="4" borderId="24" xfId="0" applyNumberFormat="1" applyFill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20" fillId="3" borderId="29" xfId="0" applyFont="1" applyFill="1" applyBorder="1" applyAlignment="1" applyProtection="1">
      <alignment horizontal="center"/>
      <protection locked="0"/>
    </xf>
    <xf numFmtId="0" fontId="20" fillId="3" borderId="33" xfId="0" applyFont="1" applyFill="1" applyBorder="1" applyAlignment="1" applyProtection="1">
      <alignment horizontal="center"/>
      <protection locked="0"/>
    </xf>
    <xf numFmtId="0" fontId="20" fillId="3" borderId="35" xfId="0" applyFont="1" applyFill="1" applyBorder="1" applyAlignment="1" applyProtection="1">
      <alignment horizontal="center" wrapText="1"/>
      <protection locked="0"/>
    </xf>
    <xf numFmtId="0" fontId="0" fillId="0" borderId="32" xfId="0" applyBorder="1" applyAlignment="1">
      <alignment horizontal="center"/>
    </xf>
    <xf numFmtId="0" fontId="0" fillId="5" borderId="4" xfId="0" applyFill="1" applyBorder="1" applyAlignment="1">
      <alignment textRotation="90" wrapText="1"/>
    </xf>
    <xf numFmtId="0" fontId="8" fillId="0" borderId="4" xfId="0" applyFont="1" applyBorder="1" applyAlignment="1">
      <alignment textRotation="90" wrapText="1"/>
    </xf>
    <xf numFmtId="0" fontId="8" fillId="0" borderId="4" xfId="0" applyFont="1" applyBorder="1" applyAlignment="1">
      <alignment horizontal="right" vertical="justify" textRotation="90" wrapText="1"/>
    </xf>
    <xf numFmtId="0" fontId="0" fillId="5" borderId="31" xfId="0" applyFill="1" applyBorder="1" applyAlignment="1">
      <alignment horizontal="right" vertical="justify" textRotation="90" wrapText="1"/>
    </xf>
    <xf numFmtId="0" fontId="8" fillId="0" borderId="31" xfId="0" applyFont="1" applyBorder="1" applyAlignment="1">
      <alignment horizontal="left" vertical="center" textRotation="90" wrapText="1"/>
    </xf>
    <xf numFmtId="0" fontId="0" fillId="3" borderId="31" xfId="0" applyFill="1" applyBorder="1" applyAlignment="1">
      <alignment horizontal="right" vertical="justify" textRotation="90" wrapText="1"/>
    </xf>
    <xf numFmtId="0" fontId="0" fillId="3" borderId="4" xfId="0" applyFill="1" applyBorder="1" applyAlignment="1">
      <alignment textRotation="90" wrapText="1"/>
    </xf>
    <xf numFmtId="0" fontId="8" fillId="0" borderId="31" xfId="0" applyFont="1" applyBorder="1" applyAlignment="1">
      <alignment textRotation="90" wrapText="1"/>
    </xf>
    <xf numFmtId="0" fontId="0" fillId="5" borderId="31" xfId="0" applyFill="1" applyBorder="1" applyAlignment="1">
      <alignment textRotation="90" wrapText="1"/>
    </xf>
    <xf numFmtId="0" fontId="0" fillId="5" borderId="30" xfId="0" applyFill="1" applyBorder="1" applyAlignment="1">
      <alignment textRotation="90" wrapText="1"/>
    </xf>
    <xf numFmtId="0" fontId="0" fillId="5" borderId="3" xfId="0" applyFill="1" applyBorder="1" applyAlignment="1">
      <alignment textRotation="90" wrapText="1"/>
    </xf>
    <xf numFmtId="0" fontId="8" fillId="0" borderId="2" xfId="0" applyFont="1" applyBorder="1" applyAlignment="1">
      <alignment textRotation="90" wrapText="1"/>
    </xf>
    <xf numFmtId="0" fontId="2" fillId="0" borderId="39" xfId="0" applyFont="1" applyBorder="1" applyAlignment="1">
      <alignment textRotation="90"/>
    </xf>
    <xf numFmtId="0" fontId="3" fillId="0" borderId="40" xfId="0" applyFont="1" applyBorder="1" applyAlignment="1">
      <alignment horizontal="center"/>
    </xf>
    <xf numFmtId="0" fontId="0" fillId="5" borderId="0" xfId="0" applyFill="1" applyAlignment="1">
      <alignment textRotation="90" wrapText="1"/>
    </xf>
    <xf numFmtId="0" fontId="2" fillId="0" borderId="0" xfId="0" applyFont="1" applyProtection="1">
      <protection locked="0"/>
    </xf>
    <xf numFmtId="0" fontId="7" fillId="2" borderId="0" xfId="0" applyFont="1" applyFill="1" applyProtection="1">
      <protection locked="0"/>
    </xf>
    <xf numFmtId="0" fontId="8" fillId="0" borderId="0" xfId="0" applyFont="1"/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>
      <alignment horizontal="left" textRotation="90"/>
    </xf>
    <xf numFmtId="0" fontId="0" fillId="0" borderId="6" xfId="0" applyBorder="1" applyAlignment="1">
      <alignment horizontal="center"/>
    </xf>
    <xf numFmtId="0" fontId="19" fillId="3" borderId="17" xfId="0" applyFont="1" applyFill="1" applyBorder="1" applyAlignment="1" applyProtection="1">
      <alignment horizontal="center"/>
      <protection locked="0"/>
    </xf>
    <xf numFmtId="0" fontId="19" fillId="7" borderId="17" xfId="0" applyFont="1" applyFill="1" applyBorder="1" applyAlignment="1" applyProtection="1">
      <alignment horizontal="center"/>
      <protection locked="0"/>
    </xf>
    <xf numFmtId="1" fontId="19" fillId="3" borderId="1" xfId="0" applyNumberFormat="1" applyFont="1" applyFill="1" applyBorder="1" applyAlignment="1">
      <alignment horizontal="center"/>
    </xf>
    <xf numFmtId="1" fontId="19" fillId="7" borderId="1" xfId="0" applyNumberFormat="1" applyFont="1" applyFill="1" applyBorder="1" applyAlignment="1">
      <alignment horizontal="center"/>
    </xf>
    <xf numFmtId="1" fontId="19" fillId="3" borderId="41" xfId="0" applyNumberFormat="1" applyFont="1" applyFill="1" applyBorder="1" applyAlignment="1">
      <alignment horizontal="center"/>
    </xf>
    <xf numFmtId="1" fontId="19" fillId="3" borderId="4" xfId="0" applyNumberFormat="1" applyFont="1" applyFill="1" applyBorder="1" applyAlignment="1">
      <alignment horizontal="center"/>
    </xf>
    <xf numFmtId="1" fontId="19" fillId="3" borderId="31" xfId="0" applyNumberFormat="1" applyFont="1" applyFill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1" fontId="19" fillId="3" borderId="42" xfId="0" applyNumberFormat="1" applyFont="1" applyFill="1" applyBorder="1" applyAlignment="1">
      <alignment horizontal="center"/>
    </xf>
    <xf numFmtId="1" fontId="19" fillId="3" borderId="42" xfId="0" applyNumberFormat="1" applyFont="1" applyFill="1" applyBorder="1" applyAlignment="1" applyProtection="1">
      <alignment horizontal="center"/>
      <protection hidden="1"/>
    </xf>
    <xf numFmtId="0" fontId="19" fillId="3" borderId="34" xfId="0" applyFont="1" applyFill="1" applyBorder="1" applyAlignment="1" applyProtection="1">
      <alignment horizontal="center"/>
      <protection locked="0"/>
    </xf>
    <xf numFmtId="0" fontId="19" fillId="3" borderId="43" xfId="0" applyFont="1" applyFill="1" applyBorder="1" applyAlignment="1" applyProtection="1">
      <alignment horizontal="center"/>
      <protection locked="0"/>
    </xf>
    <xf numFmtId="0" fontId="19" fillId="3" borderId="32" xfId="0" applyFont="1" applyFill="1" applyBorder="1" applyAlignment="1" applyProtection="1">
      <alignment horizontal="center"/>
      <protection locked="0"/>
    </xf>
    <xf numFmtId="0" fontId="19" fillId="3" borderId="37" xfId="0" applyFont="1" applyFill="1" applyBorder="1" applyAlignment="1" applyProtection="1">
      <alignment horizontal="center"/>
      <protection locked="0"/>
    </xf>
    <xf numFmtId="0" fontId="19" fillId="3" borderId="17" xfId="0" applyFont="1" applyFill="1" applyBorder="1" applyProtection="1">
      <protection locked="0"/>
    </xf>
    <xf numFmtId="0" fontId="0" fillId="0" borderId="1" xfId="0" applyBorder="1"/>
    <xf numFmtId="0" fontId="19" fillId="3" borderId="1" xfId="0" applyFont="1" applyFill="1" applyBorder="1" applyAlignment="1">
      <alignment horizontal="center"/>
    </xf>
    <xf numFmtId="0" fontId="19" fillId="3" borderId="5" xfId="0" applyFont="1" applyFill="1" applyBorder="1" applyAlignment="1" applyProtection="1">
      <alignment horizontal="center"/>
      <protection locked="0"/>
    </xf>
    <xf numFmtId="0" fontId="19" fillId="3" borderId="44" xfId="0" applyFont="1" applyFill="1" applyBorder="1" applyAlignment="1" applyProtection="1">
      <alignment horizontal="center"/>
      <protection locked="0"/>
    </xf>
    <xf numFmtId="1" fontId="20" fillId="3" borderId="21" xfId="0" applyNumberFormat="1" applyFont="1" applyFill="1" applyBorder="1" applyAlignment="1">
      <alignment horizontal="center"/>
    </xf>
    <xf numFmtId="1" fontId="20" fillId="3" borderId="22" xfId="0" applyNumberFormat="1" applyFont="1" applyFill="1" applyBorder="1" applyAlignment="1">
      <alignment horizontal="center"/>
    </xf>
    <xf numFmtId="49" fontId="18" fillId="0" borderId="46" xfId="0" applyNumberFormat="1" applyFont="1" applyBorder="1" applyProtection="1">
      <protection locked="0"/>
    </xf>
    <xf numFmtId="0" fontId="20" fillId="3" borderId="45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justify" textRotation="90" wrapText="1"/>
    </xf>
    <xf numFmtId="0" fontId="0" fillId="8" borderId="4" xfId="0" applyFill="1" applyBorder="1" applyAlignment="1">
      <alignment textRotation="90" wrapText="1"/>
    </xf>
    <xf numFmtId="0" fontId="8" fillId="8" borderId="4" xfId="0" applyFont="1" applyFill="1" applyBorder="1" applyAlignment="1">
      <alignment horizontal="right" vertical="justify" textRotation="90" wrapText="1"/>
    </xf>
    <xf numFmtId="0" fontId="0" fillId="8" borderId="31" xfId="0" applyFill="1" applyBorder="1" applyAlignment="1">
      <alignment horizontal="right" vertical="justify" textRotation="90" wrapText="1"/>
    </xf>
    <xf numFmtId="0" fontId="8" fillId="8" borderId="31" xfId="0" applyFont="1" applyFill="1" applyBorder="1" applyAlignment="1">
      <alignment horizontal="left" vertical="center" textRotation="90" wrapText="1"/>
    </xf>
    <xf numFmtId="0" fontId="8" fillId="8" borderId="4" xfId="0" applyFont="1" applyFill="1" applyBorder="1" applyAlignment="1">
      <alignment textRotation="90" wrapText="1"/>
    </xf>
    <xf numFmtId="0" fontId="8" fillId="8" borderId="31" xfId="0" applyFont="1" applyFill="1" applyBorder="1" applyAlignment="1">
      <alignment textRotation="90" wrapText="1"/>
    </xf>
    <xf numFmtId="0" fontId="0" fillId="8" borderId="31" xfId="0" applyFill="1" applyBorder="1" applyAlignment="1">
      <alignment textRotation="90" wrapText="1"/>
    </xf>
    <xf numFmtId="0" fontId="8" fillId="8" borderId="1" xfId="0" applyFont="1" applyFill="1" applyBorder="1" applyAlignment="1">
      <alignment textRotation="90" wrapText="1"/>
    </xf>
    <xf numFmtId="0" fontId="0" fillId="8" borderId="28" xfId="0" applyFill="1" applyBorder="1" applyAlignment="1">
      <alignment textRotation="90" wrapText="1"/>
    </xf>
    <xf numFmtId="0" fontId="0" fillId="8" borderId="28" xfId="0" applyFill="1" applyBorder="1" applyAlignment="1">
      <alignment horizontal="right" vertical="justify" textRotation="90" wrapText="1"/>
    </xf>
    <xf numFmtId="0" fontId="0" fillId="8" borderId="30" xfId="0" applyFill="1" applyBorder="1" applyAlignment="1">
      <alignment textRotation="90" wrapText="1"/>
    </xf>
    <xf numFmtId="0" fontId="0" fillId="8" borderId="3" xfId="0" applyFill="1" applyBorder="1" applyAlignment="1">
      <alignment textRotation="90" wrapText="1"/>
    </xf>
    <xf numFmtId="0" fontId="8" fillId="8" borderId="2" xfId="0" applyFont="1" applyFill="1" applyBorder="1" applyAlignment="1">
      <alignment textRotation="90" wrapText="1"/>
    </xf>
    <xf numFmtId="0" fontId="0" fillId="8" borderId="27" xfId="0" applyFill="1" applyBorder="1" applyAlignment="1">
      <alignment textRotation="90" wrapText="1"/>
    </xf>
    <xf numFmtId="0" fontId="2" fillId="8" borderId="39" xfId="0" applyFont="1" applyFill="1" applyBorder="1" applyAlignment="1">
      <alignment textRotation="90"/>
    </xf>
    <xf numFmtId="0" fontId="3" fillId="8" borderId="4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8" borderId="22" xfId="0" applyFont="1" applyFill="1" applyBorder="1" applyAlignment="1">
      <alignment horizontal="left"/>
    </xf>
    <xf numFmtId="0" fontId="22" fillId="8" borderId="16" xfId="0" applyFont="1" applyFill="1" applyBorder="1" applyAlignment="1">
      <alignment horizontal="left"/>
    </xf>
    <xf numFmtId="0" fontId="22" fillId="8" borderId="17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209550</xdr:rowOff>
    </xdr:from>
    <xdr:to>
      <xdr:col>4</xdr:col>
      <xdr:colOff>171450</xdr:colOff>
      <xdr:row>1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A76E0BDC-2B33-4EB0-A932-6A7F4DB32D28}"/>
            </a:ext>
          </a:extLst>
        </xdr:cNvPr>
        <xdr:cNvSpPr>
          <a:spLocks noChangeShapeType="1"/>
        </xdr:cNvSpPr>
      </xdr:nvSpPr>
      <xdr:spPr bwMode="auto">
        <a:xfrm>
          <a:off x="2076450" y="209550"/>
          <a:ext cx="781050" cy="97155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171450</xdr:colOff>
      <xdr:row>1</xdr:row>
      <xdr:rowOff>180975</xdr:rowOff>
    </xdr:to>
    <xdr:pic>
      <xdr:nvPicPr>
        <xdr:cNvPr id="6" name="Immagine 1">
          <a:extLst>
            <a:ext uri="{FF2B5EF4-FFF2-40B4-BE49-F238E27FC236}">
              <a16:creationId xmlns:a16="http://schemas.microsoft.com/office/drawing/2014/main" id="{BE7A6E83-67CA-4123-8DD3-50193234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0</xdr:row>
      <xdr:rowOff>209550</xdr:rowOff>
    </xdr:from>
    <xdr:to>
      <xdr:col>4</xdr:col>
      <xdr:colOff>171450</xdr:colOff>
      <xdr:row>1</xdr:row>
      <xdr:rowOff>0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CCC705BC-7C4C-4268-BB54-7D7E633DDB9E}"/>
            </a:ext>
          </a:extLst>
        </xdr:cNvPr>
        <xdr:cNvSpPr>
          <a:spLocks noChangeShapeType="1"/>
        </xdr:cNvSpPr>
      </xdr:nvSpPr>
      <xdr:spPr bwMode="auto">
        <a:xfrm>
          <a:off x="2076450" y="209550"/>
          <a:ext cx="781050" cy="97155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209550</xdr:rowOff>
    </xdr:from>
    <xdr:to>
      <xdr:col>4</xdr:col>
      <xdr:colOff>171450</xdr:colOff>
      <xdr:row>2</xdr:row>
      <xdr:rowOff>0</xdr:rowOff>
    </xdr:to>
    <xdr:sp macro="" textlink="">
      <xdr:nvSpPr>
        <xdr:cNvPr id="10" name="Line 5">
          <a:extLst>
            <a:ext uri="{FF2B5EF4-FFF2-40B4-BE49-F238E27FC236}">
              <a16:creationId xmlns:a16="http://schemas.microsoft.com/office/drawing/2014/main" id="{7D36A507-6C2A-4F61-ADA5-C5D4A8B60F42}"/>
            </a:ext>
          </a:extLst>
        </xdr:cNvPr>
        <xdr:cNvSpPr>
          <a:spLocks noChangeShapeType="1"/>
        </xdr:cNvSpPr>
      </xdr:nvSpPr>
      <xdr:spPr bwMode="auto">
        <a:xfrm>
          <a:off x="2076450" y="209550"/>
          <a:ext cx="781050" cy="97155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209550</xdr:rowOff>
    </xdr:from>
    <xdr:to>
      <xdr:col>4</xdr:col>
      <xdr:colOff>171450</xdr:colOff>
      <xdr:row>2</xdr:row>
      <xdr:rowOff>0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E44740BC-1FC2-44EC-81F0-189E0F57BFA9}"/>
            </a:ext>
          </a:extLst>
        </xdr:cNvPr>
        <xdr:cNvSpPr>
          <a:spLocks noChangeShapeType="1"/>
        </xdr:cNvSpPr>
      </xdr:nvSpPr>
      <xdr:spPr bwMode="auto">
        <a:xfrm>
          <a:off x="2076450" y="209550"/>
          <a:ext cx="781050" cy="97155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88EEB-EBB8-40C4-9E9A-75029DFE6B65}">
  <sheetPr>
    <pageSetUpPr fitToPage="1"/>
  </sheetPr>
  <dimension ref="A1:AN30"/>
  <sheetViews>
    <sheetView tabSelected="1" topLeftCell="M1" workbookViewId="0">
      <selection activeCell="AM33" sqref="AM33"/>
    </sheetView>
  </sheetViews>
  <sheetFormatPr defaultRowHeight="15" x14ac:dyDescent="0.25"/>
  <cols>
    <col min="1" max="1" width="5" customWidth="1"/>
    <col min="4" max="4" width="9.140625" customWidth="1"/>
    <col min="6" max="7" width="9.140625" customWidth="1"/>
  </cols>
  <sheetData>
    <row r="1" spans="1:39" x14ac:dyDescent="0.25">
      <c r="A1" s="3"/>
      <c r="B1" s="4" t="s">
        <v>0</v>
      </c>
      <c r="C1" s="4"/>
      <c r="D1" s="5"/>
    </row>
    <row r="2" spans="1:39" ht="15.75" thickBot="1" x14ac:dyDescent="0.3">
      <c r="A2" s="6"/>
      <c r="B2" s="147" t="s">
        <v>1</v>
      </c>
      <c r="C2" s="147"/>
      <c r="D2" s="7"/>
      <c r="E2" s="148"/>
      <c r="F2" s="149" t="s">
        <v>100</v>
      </c>
      <c r="G2" s="150"/>
      <c r="K2" s="151"/>
      <c r="M2" s="13"/>
      <c r="O2" s="150"/>
      <c r="Q2" s="150"/>
      <c r="S2" s="13"/>
      <c r="X2" s="150"/>
      <c r="Z2" s="150"/>
      <c r="AB2" s="150"/>
      <c r="AD2" s="150"/>
      <c r="AG2" s="150"/>
      <c r="AI2" s="150"/>
      <c r="AM2" s="2"/>
    </row>
    <row r="3" spans="1:39" ht="16.5" thickBot="1" x14ac:dyDescent="0.3">
      <c r="A3" s="8"/>
      <c r="B3" s="147" t="s">
        <v>2</v>
      </c>
      <c r="C3" s="147"/>
      <c r="D3" s="9"/>
      <c r="E3" s="14"/>
      <c r="F3" s="15" t="s">
        <v>4</v>
      </c>
      <c r="G3" s="16"/>
      <c r="H3" s="17"/>
      <c r="I3" s="17"/>
      <c r="J3" s="17"/>
      <c r="K3" s="18"/>
      <c r="L3" s="17"/>
      <c r="M3" s="18"/>
      <c r="N3" s="17"/>
      <c r="O3" s="18"/>
      <c r="P3" s="17"/>
      <c r="Q3" s="18"/>
      <c r="R3" s="17"/>
      <c r="S3" s="17"/>
      <c r="T3" s="17"/>
      <c r="U3" s="19"/>
      <c r="V3" s="20"/>
      <c r="W3" s="21"/>
      <c r="X3" s="22"/>
      <c r="Y3" s="23" t="s">
        <v>5</v>
      </c>
      <c r="Z3" s="24"/>
      <c r="AA3" s="17"/>
      <c r="AB3" s="18"/>
      <c r="AC3" s="17"/>
      <c r="AD3" s="18"/>
      <c r="AE3" s="17"/>
      <c r="AF3" s="21"/>
      <c r="AG3" s="25" t="s">
        <v>6</v>
      </c>
      <c r="AH3" s="17"/>
      <c r="AI3" s="18"/>
      <c r="AJ3" s="17"/>
      <c r="AK3" s="21"/>
      <c r="AM3" s="2"/>
    </row>
    <row r="4" spans="1:39" ht="15.75" thickBot="1" x14ac:dyDescent="0.3">
      <c r="A4" s="10" t="s">
        <v>3</v>
      </c>
      <c r="B4" s="11"/>
      <c r="C4" s="11"/>
      <c r="D4" s="12"/>
      <c r="E4" s="26"/>
      <c r="F4" s="20" t="s">
        <v>7</v>
      </c>
      <c r="G4" s="27" t="s">
        <v>8</v>
      </c>
      <c r="H4" s="28"/>
      <c r="I4" s="29"/>
      <c r="J4" s="1" t="s">
        <v>9</v>
      </c>
      <c r="K4" s="30"/>
      <c r="L4" s="20" t="s">
        <v>10</v>
      </c>
      <c r="M4" s="31"/>
      <c r="N4" s="32" t="s">
        <v>11</v>
      </c>
      <c r="O4" s="33"/>
      <c r="P4" s="34" t="s">
        <v>12</v>
      </c>
      <c r="Q4" s="27" t="s">
        <v>13</v>
      </c>
      <c r="R4" s="28"/>
      <c r="S4" s="33"/>
      <c r="T4" s="35" t="s">
        <v>14</v>
      </c>
      <c r="U4" s="33" t="s">
        <v>15</v>
      </c>
      <c r="V4" s="36"/>
      <c r="W4" s="37"/>
      <c r="X4" s="38" t="s">
        <v>16</v>
      </c>
      <c r="Y4" s="39"/>
      <c r="Z4" s="30" t="s">
        <v>17</v>
      </c>
      <c r="AA4" s="39"/>
      <c r="AB4" s="30" t="s">
        <v>18</v>
      </c>
      <c r="AC4" s="39"/>
      <c r="AD4" s="30" t="s">
        <v>19</v>
      </c>
      <c r="AE4" s="40"/>
      <c r="AF4" s="37"/>
      <c r="AG4" s="30" t="s">
        <v>16</v>
      </c>
      <c r="AH4" s="41"/>
      <c r="AI4" s="30" t="s">
        <v>20</v>
      </c>
      <c r="AJ4" s="41"/>
      <c r="AK4" s="37"/>
      <c r="AM4" s="2"/>
    </row>
    <row r="5" spans="1:39" ht="15.75" hidden="1" thickBot="1" x14ac:dyDescent="0.3">
      <c r="E5" s="42" t="s">
        <v>21</v>
      </c>
      <c r="F5" s="43"/>
      <c r="G5" s="44" t="s">
        <v>22</v>
      </c>
      <c r="H5" s="43"/>
      <c r="I5" s="45" t="s">
        <v>23</v>
      </c>
      <c r="J5" s="43"/>
      <c r="K5" s="46" t="s">
        <v>24</v>
      </c>
      <c r="L5" s="47"/>
      <c r="M5" s="48" t="s">
        <v>25</v>
      </c>
      <c r="N5" s="49"/>
      <c r="O5" s="45" t="s">
        <v>26</v>
      </c>
      <c r="P5" s="50"/>
      <c r="Q5" s="51"/>
      <c r="R5" s="43"/>
      <c r="S5" s="48" t="s">
        <v>27</v>
      </c>
      <c r="T5" s="43"/>
      <c r="U5" s="52" t="s">
        <v>28</v>
      </c>
      <c r="V5" s="53"/>
      <c r="W5" s="54"/>
      <c r="X5" s="55"/>
      <c r="Y5" s="56"/>
      <c r="Z5" s="57"/>
      <c r="AA5" s="56"/>
      <c r="AB5" s="57"/>
      <c r="AC5" s="56"/>
      <c r="AD5" s="57"/>
      <c r="AE5" s="58"/>
      <c r="AF5" s="54"/>
      <c r="AG5" s="57"/>
      <c r="AH5" s="56"/>
      <c r="AI5" s="57"/>
      <c r="AJ5" s="59"/>
      <c r="AK5" s="54"/>
      <c r="AL5" s="2"/>
      <c r="AM5" s="2"/>
    </row>
    <row r="6" spans="1:39" ht="118.5" x14ac:dyDescent="0.25">
      <c r="A6" s="89" t="s">
        <v>69</v>
      </c>
      <c r="B6" s="90" t="s">
        <v>70</v>
      </c>
      <c r="C6" s="90" t="s">
        <v>71</v>
      </c>
      <c r="D6" s="91" t="s">
        <v>72</v>
      </c>
      <c r="E6" s="60" t="s">
        <v>29</v>
      </c>
      <c r="F6" s="61" t="s">
        <v>30</v>
      </c>
      <c r="G6" s="60" t="s">
        <v>29</v>
      </c>
      <c r="H6" s="62" t="s">
        <v>31</v>
      </c>
      <c r="I6" s="63" t="s">
        <v>32</v>
      </c>
      <c r="J6" s="64" t="s">
        <v>33</v>
      </c>
      <c r="K6" s="65" t="s">
        <v>34</v>
      </c>
      <c r="L6" s="64" t="s">
        <v>35</v>
      </c>
      <c r="M6" s="66" t="s">
        <v>36</v>
      </c>
      <c r="N6" s="61" t="s">
        <v>37</v>
      </c>
      <c r="O6" s="60" t="s">
        <v>38</v>
      </c>
      <c r="P6" s="67" t="s">
        <v>39</v>
      </c>
      <c r="Q6" s="60" t="s">
        <v>38</v>
      </c>
      <c r="R6" s="67" t="s">
        <v>40</v>
      </c>
      <c r="S6" s="60" t="s">
        <v>36</v>
      </c>
      <c r="T6" s="67" t="s">
        <v>41</v>
      </c>
      <c r="U6" s="68" t="s">
        <v>42</v>
      </c>
      <c r="V6" s="69" t="s">
        <v>43</v>
      </c>
      <c r="W6" s="70" t="s">
        <v>44</v>
      </c>
      <c r="X6" s="71" t="s">
        <v>42</v>
      </c>
      <c r="Y6" s="61" t="s">
        <v>45</v>
      </c>
      <c r="Z6" s="60" t="s">
        <v>46</v>
      </c>
      <c r="AA6" s="67" t="s">
        <v>47</v>
      </c>
      <c r="AB6" s="60" t="s">
        <v>48</v>
      </c>
      <c r="AC6" s="67" t="s">
        <v>49</v>
      </c>
      <c r="AD6" s="72" t="s">
        <v>42</v>
      </c>
      <c r="AE6" s="73" t="s">
        <v>50</v>
      </c>
      <c r="AF6" s="74" t="s">
        <v>51</v>
      </c>
      <c r="AG6" s="72" t="s">
        <v>42</v>
      </c>
      <c r="AH6" s="67" t="s">
        <v>52</v>
      </c>
      <c r="AI6" s="72" t="s">
        <v>42</v>
      </c>
      <c r="AJ6" s="67" t="s">
        <v>53</v>
      </c>
      <c r="AK6" s="74" t="s">
        <v>54</v>
      </c>
      <c r="AL6" s="75" t="s">
        <v>55</v>
      </c>
      <c r="AM6" s="76" t="s">
        <v>56</v>
      </c>
    </row>
    <row r="7" spans="1:39" x14ac:dyDescent="0.25">
      <c r="B7" s="152"/>
      <c r="C7" s="153" t="s">
        <v>73</v>
      </c>
      <c r="D7" s="131"/>
      <c r="E7" s="146"/>
      <c r="F7" s="133"/>
      <c r="G7" s="132"/>
      <c r="H7" s="134"/>
      <c r="I7" s="135"/>
      <c r="J7" s="136"/>
      <c r="K7" s="137"/>
      <c r="L7" s="136"/>
      <c r="M7" s="138"/>
      <c r="N7" s="133"/>
      <c r="O7" s="132"/>
      <c r="P7" s="139"/>
      <c r="Q7" s="132"/>
      <c r="R7" s="139"/>
      <c r="S7" s="132"/>
      <c r="T7" s="139"/>
      <c r="U7" s="140"/>
      <c r="V7" s="67"/>
      <c r="W7" s="70"/>
      <c r="X7" s="141"/>
      <c r="Y7" s="133"/>
      <c r="Z7" s="132"/>
      <c r="AA7" s="139"/>
      <c r="AB7" s="132"/>
      <c r="AC7" s="139"/>
      <c r="AD7" s="142"/>
      <c r="AE7" s="143"/>
      <c r="AF7" s="70"/>
      <c r="AG7" s="142"/>
      <c r="AH7" s="139"/>
      <c r="AI7" s="142"/>
      <c r="AJ7" s="139"/>
      <c r="AK7" s="70"/>
      <c r="AL7" s="144"/>
      <c r="AM7" s="145"/>
    </row>
    <row r="8" spans="1:39" x14ac:dyDescent="0.25">
      <c r="A8" s="169">
        <v>1</v>
      </c>
      <c r="B8" s="196" t="s">
        <v>103</v>
      </c>
      <c r="C8" s="197"/>
      <c r="D8" s="197"/>
      <c r="E8" s="197"/>
      <c r="F8" s="198"/>
      <c r="G8" s="179"/>
      <c r="H8" s="180"/>
      <c r="I8" s="181"/>
      <c r="J8" s="182"/>
      <c r="K8" s="181"/>
      <c r="L8" s="182"/>
      <c r="M8" s="179"/>
      <c r="N8" s="183"/>
      <c r="O8" s="179"/>
      <c r="P8" s="184"/>
      <c r="Q8" s="179"/>
      <c r="R8" s="184"/>
      <c r="S8" s="179"/>
      <c r="T8" s="184"/>
      <c r="U8" s="185"/>
      <c r="V8" s="186"/>
      <c r="W8" s="70"/>
      <c r="X8" s="189"/>
      <c r="Y8" s="183"/>
      <c r="Z8" s="179"/>
      <c r="AA8" s="184"/>
      <c r="AB8" s="179"/>
      <c r="AC8" s="184"/>
      <c r="AD8" s="190"/>
      <c r="AE8" s="191"/>
      <c r="AF8" s="70"/>
      <c r="AG8" s="190"/>
      <c r="AH8" s="184"/>
      <c r="AI8" s="190"/>
      <c r="AJ8" s="184"/>
      <c r="AK8" s="70"/>
      <c r="AL8" s="193"/>
      <c r="AM8" s="194"/>
    </row>
    <row r="9" spans="1:39" x14ac:dyDescent="0.25">
      <c r="A9" s="169">
        <v>2</v>
      </c>
      <c r="B9" s="196" t="s">
        <v>103</v>
      </c>
      <c r="C9" s="197"/>
      <c r="D9" s="197"/>
      <c r="E9" s="197"/>
      <c r="F9" s="198"/>
      <c r="G9" s="179"/>
      <c r="H9" s="180"/>
      <c r="I9" s="181"/>
      <c r="J9" s="182"/>
      <c r="K9" s="181"/>
      <c r="L9" s="182"/>
      <c r="M9" s="179"/>
      <c r="N9" s="183"/>
      <c r="O9" s="179"/>
      <c r="P9" s="184"/>
      <c r="Q9" s="185"/>
      <c r="R9" s="184"/>
      <c r="S9" s="179"/>
      <c r="T9" s="184"/>
      <c r="U9" s="185"/>
      <c r="V9" s="186"/>
      <c r="W9" s="70"/>
      <c r="X9" s="189"/>
      <c r="Y9" s="183"/>
      <c r="Z9" s="179"/>
      <c r="AA9" s="184"/>
      <c r="AB9" s="179"/>
      <c r="AC9" s="184"/>
      <c r="AD9" s="190"/>
      <c r="AE9" s="191"/>
      <c r="AF9" s="70"/>
      <c r="AG9" s="190"/>
      <c r="AH9" s="184"/>
      <c r="AI9" s="190"/>
      <c r="AJ9" s="184"/>
      <c r="AK9" s="70"/>
      <c r="AL9" s="193"/>
      <c r="AM9" s="194"/>
    </row>
    <row r="10" spans="1:39" ht="15.75" thickBot="1" x14ac:dyDescent="0.3">
      <c r="A10" s="169">
        <v>3</v>
      </c>
      <c r="B10" s="196" t="s">
        <v>103</v>
      </c>
      <c r="C10" s="197"/>
      <c r="D10" s="197"/>
      <c r="E10" s="197"/>
      <c r="F10" s="198"/>
      <c r="G10" s="187"/>
      <c r="H10" s="180"/>
      <c r="I10" s="188"/>
      <c r="J10" s="182"/>
      <c r="K10" s="181"/>
      <c r="L10" s="182"/>
      <c r="M10" s="179"/>
      <c r="N10" s="183"/>
      <c r="O10" s="187"/>
      <c r="P10" s="184"/>
      <c r="Q10" s="187"/>
      <c r="R10" s="184"/>
      <c r="S10" s="187"/>
      <c r="T10" s="184"/>
      <c r="U10" s="187"/>
      <c r="V10" s="186"/>
      <c r="W10" s="70"/>
      <c r="X10" s="192"/>
      <c r="Y10" s="183"/>
      <c r="Z10" s="187"/>
      <c r="AA10" s="184"/>
      <c r="AB10" s="187"/>
      <c r="AC10" s="184"/>
      <c r="AD10" s="187"/>
      <c r="AE10" s="191"/>
      <c r="AF10" s="70"/>
      <c r="AG10" s="192"/>
      <c r="AH10" s="184"/>
      <c r="AI10" s="187"/>
      <c r="AJ10" s="184"/>
      <c r="AK10" s="70"/>
      <c r="AL10" s="193"/>
      <c r="AM10" s="194"/>
    </row>
    <row r="11" spans="1:39" ht="15.75" thickBot="1" x14ac:dyDescent="0.3">
      <c r="A11" s="92">
        <v>4</v>
      </c>
      <c r="B11" s="168" t="s">
        <v>74</v>
      </c>
      <c r="C11" s="92" t="s">
        <v>75</v>
      </c>
      <c r="D11" s="94"/>
      <c r="E11" s="79">
        <v>378</v>
      </c>
      <c r="F11" s="156">
        <f>E11*2</f>
        <v>756</v>
      </c>
      <c r="G11" s="167"/>
      <c r="H11" s="156">
        <f>G11*2</f>
        <v>0</v>
      </c>
      <c r="I11" s="167">
        <v>36</v>
      </c>
      <c r="J11" s="104">
        <f>IF(I11&lt;=48,I11,48+(I11-48)*2/3)</f>
        <v>36</v>
      </c>
      <c r="K11" s="79"/>
      <c r="L11" s="104">
        <v>0</v>
      </c>
      <c r="M11" s="79"/>
      <c r="N11" s="104">
        <v>0</v>
      </c>
      <c r="O11" s="164">
        <v>5</v>
      </c>
      <c r="P11" s="156">
        <f t="shared" ref="P11:P18" si="0">IF(O11&gt;10,80,O11*8)</f>
        <v>40</v>
      </c>
      <c r="Q11" s="164">
        <v>19</v>
      </c>
      <c r="R11" s="156">
        <f>Q11*12</f>
        <v>228</v>
      </c>
      <c r="S11" s="164"/>
      <c r="T11" s="156">
        <f>S11*4</f>
        <v>0</v>
      </c>
      <c r="U11" s="164" t="s">
        <v>68</v>
      </c>
      <c r="V11" s="156">
        <f>IF(U11="si",40,0)</f>
        <v>40</v>
      </c>
      <c r="W11" s="158">
        <f>F11+H11+J11+L11+N11+P11+R11+T11+V11</f>
        <v>1100</v>
      </c>
      <c r="X11" s="165"/>
      <c r="Y11" s="159">
        <f>IF(X11="si",24,0)</f>
        <v>0</v>
      </c>
      <c r="Z11" s="167"/>
      <c r="AA11" s="160">
        <f>Z11*16</f>
        <v>0</v>
      </c>
      <c r="AB11" s="167">
        <v>0</v>
      </c>
      <c r="AC11" s="160">
        <f>AB11*12</f>
        <v>0</v>
      </c>
      <c r="AD11" s="167"/>
      <c r="AE11" s="161">
        <f t="shared" ref="AE11:AE19" si="1">IF(AD11="si",24,0)</f>
        <v>0</v>
      </c>
      <c r="AF11" s="162">
        <f>Y11+AA11+AC11+AE11</f>
        <v>0</v>
      </c>
      <c r="AG11" s="172"/>
      <c r="AH11" s="160">
        <f>IF(AG11="si",12,0)</f>
        <v>0</v>
      </c>
      <c r="AI11" s="164"/>
      <c r="AJ11" s="160">
        <f>IF(AI11="si",12,0)</f>
        <v>0</v>
      </c>
      <c r="AK11" s="163">
        <f t="shared" ref="AK11:AK19" si="2">AH11+AJ11</f>
        <v>0</v>
      </c>
      <c r="AL11" s="173">
        <f t="shared" ref="AL11:AL17" si="3">W11+AF11+AK11</f>
        <v>1100</v>
      </c>
      <c r="AM11" s="176"/>
    </row>
    <row r="12" spans="1:39" x14ac:dyDescent="0.25">
      <c r="A12" s="92">
        <v>5</v>
      </c>
      <c r="B12" s="92" t="s">
        <v>76</v>
      </c>
      <c r="C12" s="92" t="s">
        <v>77</v>
      </c>
      <c r="D12" s="107"/>
      <c r="E12" s="170">
        <v>342</v>
      </c>
      <c r="F12" s="156">
        <f>E12*2</f>
        <v>684</v>
      </c>
      <c r="G12" s="111"/>
      <c r="H12" s="156">
        <f>G12*2</f>
        <v>0</v>
      </c>
      <c r="I12" s="166">
        <v>33</v>
      </c>
      <c r="J12" s="104">
        <v>33</v>
      </c>
      <c r="K12" s="166"/>
      <c r="L12" s="104">
        <v>0</v>
      </c>
      <c r="M12" s="79"/>
      <c r="N12" s="104">
        <v>0</v>
      </c>
      <c r="O12" s="79">
        <v>5</v>
      </c>
      <c r="P12" s="156">
        <f t="shared" si="0"/>
        <v>40</v>
      </c>
      <c r="Q12" s="79">
        <v>19</v>
      </c>
      <c r="R12" s="156">
        <f>Q12*12</f>
        <v>228</v>
      </c>
      <c r="S12" s="79"/>
      <c r="T12" s="156">
        <f>S12*4</f>
        <v>0</v>
      </c>
      <c r="U12" s="79" t="s">
        <v>68</v>
      </c>
      <c r="V12" s="156">
        <f>IF(U12="si",40,0)</f>
        <v>40</v>
      </c>
      <c r="W12" s="156">
        <f>F12+H12+J12+L12+N12+P12+R12+T12+V12</f>
        <v>1025</v>
      </c>
      <c r="X12" s="111"/>
      <c r="Y12" s="156">
        <f>IF(X12="si",24,0)</f>
        <v>0</v>
      </c>
      <c r="Z12" s="111"/>
      <c r="AA12" s="156">
        <f>Z12*16</f>
        <v>0</v>
      </c>
      <c r="AB12" s="111">
        <v>0</v>
      </c>
      <c r="AC12" s="156">
        <f>AB12*12</f>
        <v>0</v>
      </c>
      <c r="AD12" s="171"/>
      <c r="AE12" s="156">
        <f t="shared" si="1"/>
        <v>0</v>
      </c>
      <c r="AF12" s="156">
        <f>Y12+AA12+AC12+AE12</f>
        <v>0</v>
      </c>
      <c r="AG12" s="111"/>
      <c r="AH12" s="156">
        <f>IF(AG12="si",12,0)</f>
        <v>0</v>
      </c>
      <c r="AI12" s="111"/>
      <c r="AJ12" s="156">
        <f>IF(AI12="si",12,0)</f>
        <v>0</v>
      </c>
      <c r="AK12" s="104">
        <f t="shared" si="2"/>
        <v>0</v>
      </c>
      <c r="AL12" s="174">
        <f t="shared" si="3"/>
        <v>1025</v>
      </c>
      <c r="AM12" s="129"/>
    </row>
    <row r="13" spans="1:39" x14ac:dyDescent="0.25">
      <c r="A13" s="92">
        <v>6</v>
      </c>
      <c r="B13" s="92" t="s">
        <v>78</v>
      </c>
      <c r="C13" s="92" t="s">
        <v>79</v>
      </c>
      <c r="D13" s="94"/>
      <c r="E13" s="79">
        <v>210</v>
      </c>
      <c r="F13" s="156">
        <f>E13*2</f>
        <v>420</v>
      </c>
      <c r="G13" s="114"/>
      <c r="H13" s="156">
        <v>0</v>
      </c>
      <c r="I13" s="117">
        <v>61</v>
      </c>
      <c r="J13" s="104">
        <f>IF(I13&lt;=48,I13,48+(I13-48)*2/3)</f>
        <v>56.666666666666664</v>
      </c>
      <c r="K13" s="117"/>
      <c r="L13" s="104">
        <v>0</v>
      </c>
      <c r="M13" s="79"/>
      <c r="N13" s="104">
        <v>0</v>
      </c>
      <c r="O13" s="79">
        <v>5</v>
      </c>
      <c r="P13" s="156">
        <f t="shared" si="0"/>
        <v>40</v>
      </c>
      <c r="Q13" s="79">
        <v>11</v>
      </c>
      <c r="R13" s="156">
        <v>132</v>
      </c>
      <c r="S13" s="79"/>
      <c r="T13" s="156">
        <v>0</v>
      </c>
      <c r="U13" s="79"/>
      <c r="V13" s="156">
        <f>IF(U13="si",40,0)</f>
        <v>0</v>
      </c>
      <c r="W13" s="156">
        <f>F13+H13+J13+L13+N13+P13+R13+T13+V13</f>
        <v>648.66666666666674</v>
      </c>
      <c r="X13" s="114"/>
      <c r="Y13" s="156">
        <v>0</v>
      </c>
      <c r="Z13" s="114"/>
      <c r="AA13" s="156">
        <v>0</v>
      </c>
      <c r="AB13" s="114">
        <v>0</v>
      </c>
      <c r="AC13" s="156">
        <f>AB13*12</f>
        <v>0</v>
      </c>
      <c r="AD13" s="124"/>
      <c r="AE13" s="156">
        <f t="shared" si="1"/>
        <v>0</v>
      </c>
      <c r="AF13" s="156">
        <f>Y13+AA13+AC13+AE13</f>
        <v>0</v>
      </c>
      <c r="AG13" s="114"/>
      <c r="AH13" s="156">
        <v>0</v>
      </c>
      <c r="AI13" s="114"/>
      <c r="AJ13" s="156">
        <f>IF(AI13="si",12,0)</f>
        <v>0</v>
      </c>
      <c r="AK13" s="104">
        <f t="shared" si="2"/>
        <v>0</v>
      </c>
      <c r="AL13" s="174">
        <f t="shared" si="3"/>
        <v>648.66666666666674</v>
      </c>
      <c r="AM13" s="129"/>
    </row>
    <row r="14" spans="1:39" x14ac:dyDescent="0.25">
      <c r="A14" s="92">
        <v>7</v>
      </c>
      <c r="B14" s="92" t="s">
        <v>82</v>
      </c>
      <c r="C14" s="92" t="s">
        <v>83</v>
      </c>
      <c r="D14" s="94"/>
      <c r="E14" s="79">
        <v>198</v>
      </c>
      <c r="F14" s="156">
        <f>396</f>
        <v>396</v>
      </c>
      <c r="G14" s="114"/>
      <c r="H14" s="156">
        <v>0</v>
      </c>
      <c r="I14" s="117">
        <v>86</v>
      </c>
      <c r="J14" s="104">
        <f>IF(I14&lt;=48,I14,48+(I14-48)*2/3)</f>
        <v>73.333333333333329</v>
      </c>
      <c r="K14" s="117"/>
      <c r="L14" s="104">
        <v>0</v>
      </c>
      <c r="M14" s="79"/>
      <c r="N14" s="104">
        <v>0</v>
      </c>
      <c r="O14" s="79">
        <v>5</v>
      </c>
      <c r="P14" s="156">
        <f t="shared" si="0"/>
        <v>40</v>
      </c>
      <c r="Q14" s="79">
        <v>10</v>
      </c>
      <c r="R14" s="156">
        <f>Q14*12</f>
        <v>120</v>
      </c>
      <c r="S14" s="79"/>
      <c r="T14" s="156">
        <v>0</v>
      </c>
      <c r="U14" s="79"/>
      <c r="V14" s="156">
        <v>0</v>
      </c>
      <c r="W14" s="156">
        <f>F14+H14+J14+L14+N14+P14+R14+T14+V14</f>
        <v>629.33333333333326</v>
      </c>
      <c r="X14" s="114"/>
      <c r="Y14" s="156">
        <v>0</v>
      </c>
      <c r="Z14" s="114"/>
      <c r="AA14" s="156">
        <v>0</v>
      </c>
      <c r="AB14" s="114">
        <v>0</v>
      </c>
      <c r="AC14" s="156">
        <v>0</v>
      </c>
      <c r="AD14" s="124"/>
      <c r="AE14" s="156">
        <f t="shared" si="1"/>
        <v>0</v>
      </c>
      <c r="AF14" s="156">
        <v>0</v>
      </c>
      <c r="AG14" s="114"/>
      <c r="AH14" s="156">
        <v>0</v>
      </c>
      <c r="AI14" s="114"/>
      <c r="AJ14" s="156">
        <v>0</v>
      </c>
      <c r="AK14" s="104">
        <f t="shared" si="2"/>
        <v>0</v>
      </c>
      <c r="AL14" s="174">
        <f t="shared" si="3"/>
        <v>629.33333333333326</v>
      </c>
      <c r="AM14" s="129"/>
    </row>
    <row r="15" spans="1:39" x14ac:dyDescent="0.25">
      <c r="A15" s="92">
        <v>8</v>
      </c>
      <c r="B15" s="93" t="s">
        <v>80</v>
      </c>
      <c r="C15" s="93" t="s">
        <v>81</v>
      </c>
      <c r="D15" s="94"/>
      <c r="E15" s="77">
        <v>186</v>
      </c>
      <c r="F15" s="156">
        <f>E15*2</f>
        <v>372</v>
      </c>
      <c r="G15" s="79"/>
      <c r="H15" s="156">
        <v>0</v>
      </c>
      <c r="I15" s="79">
        <v>92</v>
      </c>
      <c r="J15" s="104">
        <f>IF(I15&lt;=48,I15,48+(I15-48)*2/3)</f>
        <v>77.333333333333329</v>
      </c>
      <c r="K15" s="79"/>
      <c r="L15" s="104">
        <v>0</v>
      </c>
      <c r="M15" s="79"/>
      <c r="N15" s="104">
        <v>0</v>
      </c>
      <c r="O15" s="79">
        <v>5</v>
      </c>
      <c r="P15" s="156">
        <f t="shared" si="0"/>
        <v>40</v>
      </c>
      <c r="Q15" s="79">
        <v>9</v>
      </c>
      <c r="R15" s="156">
        <f>Q15*12</f>
        <v>108</v>
      </c>
      <c r="S15" s="79"/>
      <c r="T15" s="156">
        <v>0</v>
      </c>
      <c r="U15" s="79"/>
      <c r="V15" s="156">
        <f>IF(U15="si",40,0)</f>
        <v>0</v>
      </c>
      <c r="W15" s="156">
        <f>F15+H15+J15+L15+N15+P15+R15+T15+V15</f>
        <v>597.33333333333326</v>
      </c>
      <c r="X15" s="154"/>
      <c r="Y15" s="156"/>
      <c r="Z15" s="154"/>
      <c r="AA15" s="156">
        <f>Z15*16</f>
        <v>0</v>
      </c>
      <c r="AB15" s="154">
        <v>2</v>
      </c>
      <c r="AC15" s="156">
        <f>AB15*12</f>
        <v>24</v>
      </c>
      <c r="AD15" s="79"/>
      <c r="AE15" s="156">
        <f t="shared" si="1"/>
        <v>0</v>
      </c>
      <c r="AF15" s="156">
        <f>Y15+AA15+AC15+AE15</f>
        <v>24</v>
      </c>
      <c r="AG15" s="154"/>
      <c r="AH15" s="156">
        <v>0</v>
      </c>
      <c r="AI15" s="154"/>
      <c r="AJ15" s="156">
        <f>IF(AI15="si",12,0)</f>
        <v>0</v>
      </c>
      <c r="AK15" s="104">
        <f t="shared" si="2"/>
        <v>0</v>
      </c>
      <c r="AL15" s="174">
        <f t="shared" si="3"/>
        <v>621.33333333333326</v>
      </c>
      <c r="AM15" s="83"/>
    </row>
    <row r="16" spans="1:39" x14ac:dyDescent="0.25">
      <c r="A16" s="92">
        <v>9</v>
      </c>
      <c r="B16" s="92" t="s">
        <v>86</v>
      </c>
      <c r="C16" s="92" t="s">
        <v>87</v>
      </c>
      <c r="D16" s="79"/>
      <c r="E16" s="107">
        <v>150</v>
      </c>
      <c r="F16" s="78">
        <f>E16*2</f>
        <v>300</v>
      </c>
      <c r="G16" s="79"/>
      <c r="H16" s="156">
        <v>0</v>
      </c>
      <c r="I16" s="79">
        <v>125</v>
      </c>
      <c r="J16" s="80">
        <v>99</v>
      </c>
      <c r="K16" s="79"/>
      <c r="L16" s="104">
        <v>0</v>
      </c>
      <c r="M16" s="79"/>
      <c r="N16" s="104">
        <v>0</v>
      </c>
      <c r="O16" s="79">
        <v>5</v>
      </c>
      <c r="P16" s="156">
        <f t="shared" si="0"/>
        <v>40</v>
      </c>
      <c r="Q16" s="79">
        <v>6</v>
      </c>
      <c r="R16" s="156">
        <f>Q16*12</f>
        <v>72</v>
      </c>
      <c r="S16" s="79"/>
      <c r="T16" s="156">
        <v>0</v>
      </c>
      <c r="U16" s="79"/>
      <c r="V16" s="156">
        <v>0</v>
      </c>
      <c r="W16" s="156">
        <v>511</v>
      </c>
      <c r="X16" s="154"/>
      <c r="Y16" s="156">
        <v>0</v>
      </c>
      <c r="Z16" s="154"/>
      <c r="AA16" s="156">
        <v>0</v>
      </c>
      <c r="AB16" s="154">
        <v>0</v>
      </c>
      <c r="AC16" s="156">
        <f>AB16*12</f>
        <v>0</v>
      </c>
      <c r="AD16" s="79"/>
      <c r="AE16" s="156">
        <f t="shared" si="1"/>
        <v>0</v>
      </c>
      <c r="AF16" s="156">
        <f>Y16+AA16+AC16+AE16</f>
        <v>0</v>
      </c>
      <c r="AG16" s="154"/>
      <c r="AH16" s="156">
        <v>0</v>
      </c>
      <c r="AI16" s="154"/>
      <c r="AJ16" s="156">
        <v>0</v>
      </c>
      <c r="AK16" s="104">
        <f t="shared" si="2"/>
        <v>0</v>
      </c>
      <c r="AL16" s="82">
        <f t="shared" si="3"/>
        <v>511</v>
      </c>
      <c r="AM16" s="83"/>
    </row>
    <row r="17" spans="1:40" x14ac:dyDescent="0.25">
      <c r="A17" s="92">
        <v>10</v>
      </c>
      <c r="B17" s="92" t="s">
        <v>84</v>
      </c>
      <c r="C17" s="92" t="s">
        <v>85</v>
      </c>
      <c r="D17" s="94"/>
      <c r="E17" s="77">
        <v>202</v>
      </c>
      <c r="F17" s="78">
        <v>396</v>
      </c>
      <c r="G17" s="79"/>
      <c r="H17" s="156">
        <v>0</v>
      </c>
      <c r="I17" s="79">
        <v>82</v>
      </c>
      <c r="J17" s="80">
        <v>71</v>
      </c>
      <c r="K17" s="79"/>
      <c r="L17" s="104">
        <v>0</v>
      </c>
      <c r="M17" s="79"/>
      <c r="N17" s="104">
        <v>0</v>
      </c>
      <c r="O17" s="79">
        <v>0</v>
      </c>
      <c r="P17" s="156">
        <f t="shared" si="0"/>
        <v>0</v>
      </c>
      <c r="Q17" s="79">
        <v>0</v>
      </c>
      <c r="R17" s="156">
        <f>Q17*12</f>
        <v>0</v>
      </c>
      <c r="S17" s="79"/>
      <c r="T17" s="156">
        <v>0</v>
      </c>
      <c r="U17" s="79"/>
      <c r="V17" s="156">
        <v>0</v>
      </c>
      <c r="W17" s="156">
        <f>F17+H17+J17+L17+N17+P17+R17+T17+V17</f>
        <v>467</v>
      </c>
      <c r="X17" s="154"/>
      <c r="Y17" s="156">
        <v>0</v>
      </c>
      <c r="Z17" s="154"/>
      <c r="AA17" s="156">
        <v>0</v>
      </c>
      <c r="AB17" s="154">
        <v>0</v>
      </c>
      <c r="AC17" s="156">
        <f>AB17*12</f>
        <v>0</v>
      </c>
      <c r="AD17" s="79"/>
      <c r="AE17" s="156">
        <f t="shared" si="1"/>
        <v>0</v>
      </c>
      <c r="AF17" s="156">
        <f>Y17+AA17+AC17+AE17</f>
        <v>0</v>
      </c>
      <c r="AG17" s="154"/>
      <c r="AH17" s="156">
        <v>0</v>
      </c>
      <c r="AI17" s="154"/>
      <c r="AJ17" s="156">
        <v>0</v>
      </c>
      <c r="AK17" s="104">
        <f t="shared" si="2"/>
        <v>0</v>
      </c>
      <c r="AL17" s="82">
        <f t="shared" si="3"/>
        <v>467</v>
      </c>
      <c r="AM17" s="83"/>
    </row>
    <row r="18" spans="1:40" x14ac:dyDescent="0.25">
      <c r="A18" s="92">
        <v>11</v>
      </c>
      <c r="B18" s="92" t="s">
        <v>88</v>
      </c>
      <c r="C18" s="92" t="s">
        <v>89</v>
      </c>
      <c r="D18" s="94"/>
      <c r="E18" s="77">
        <v>144</v>
      </c>
      <c r="F18" s="78">
        <f>E18*2</f>
        <v>288</v>
      </c>
      <c r="G18" s="79"/>
      <c r="H18" s="104">
        <v>0</v>
      </c>
      <c r="I18" s="79">
        <v>138</v>
      </c>
      <c r="J18" s="80">
        <f>IF(I18&lt;=48,I18,48+(I18-48)*2/3)</f>
        <v>108</v>
      </c>
      <c r="K18" s="79"/>
      <c r="L18" s="104">
        <v>0</v>
      </c>
      <c r="M18" s="79"/>
      <c r="N18" s="104">
        <v>0</v>
      </c>
      <c r="O18" s="79"/>
      <c r="P18" s="156">
        <f t="shared" si="0"/>
        <v>0</v>
      </c>
      <c r="Q18" s="104">
        <v>0</v>
      </c>
      <c r="R18" s="156"/>
      <c r="S18" s="79"/>
      <c r="T18" s="104">
        <v>0</v>
      </c>
      <c r="U18" s="79"/>
      <c r="V18" s="104">
        <v>0</v>
      </c>
      <c r="W18" s="156">
        <f>F18+H18+J18+L18+N18+P18+R18+T18+V18</f>
        <v>396</v>
      </c>
      <c r="X18" s="154" t="s">
        <v>68</v>
      </c>
      <c r="Y18" s="104">
        <v>24</v>
      </c>
      <c r="Z18" s="154"/>
      <c r="AA18" s="104">
        <v>0</v>
      </c>
      <c r="AB18" s="154">
        <v>0</v>
      </c>
      <c r="AC18" s="156">
        <v>2</v>
      </c>
      <c r="AD18" s="79" t="s">
        <v>68</v>
      </c>
      <c r="AE18" s="156">
        <f t="shared" si="1"/>
        <v>24</v>
      </c>
      <c r="AF18" s="156">
        <v>48</v>
      </c>
      <c r="AG18" s="154"/>
      <c r="AH18" s="104">
        <v>0</v>
      </c>
      <c r="AI18" s="154"/>
      <c r="AJ18" s="104">
        <v>0</v>
      </c>
      <c r="AK18" s="104">
        <f t="shared" si="2"/>
        <v>0</v>
      </c>
      <c r="AL18" s="82">
        <v>444</v>
      </c>
      <c r="AM18" s="83"/>
    </row>
    <row r="19" spans="1:40" x14ac:dyDescent="0.25">
      <c r="A19" s="95">
        <v>12</v>
      </c>
      <c r="B19" s="95" t="s">
        <v>90</v>
      </c>
      <c r="C19" s="95" t="s">
        <v>91</v>
      </c>
      <c r="D19" s="96"/>
      <c r="E19" s="84">
        <v>138</v>
      </c>
      <c r="F19" s="85">
        <f>E19*2</f>
        <v>276</v>
      </c>
      <c r="G19" s="86"/>
      <c r="H19" s="103"/>
      <c r="I19" s="86">
        <v>128</v>
      </c>
      <c r="J19" s="87">
        <f>IF(I19&lt;=48,I19,48+(I19-48)*2/3)</f>
        <v>101.33333333333334</v>
      </c>
      <c r="K19" s="86"/>
      <c r="L19" s="103"/>
      <c r="M19" s="86"/>
      <c r="N19" s="103"/>
      <c r="O19" s="86"/>
      <c r="P19" s="157"/>
      <c r="Q19" s="103"/>
      <c r="R19" s="157"/>
      <c r="S19" s="86">
        <v>7</v>
      </c>
      <c r="T19" s="103">
        <v>28</v>
      </c>
      <c r="U19" s="86"/>
      <c r="V19" s="103"/>
      <c r="W19" s="157">
        <f>F19+H19+J19+L19+N19+P19+R19+T19+V19</f>
        <v>405.33333333333337</v>
      </c>
      <c r="X19" s="155"/>
      <c r="Y19" s="103">
        <v>24</v>
      </c>
      <c r="Z19" s="155"/>
      <c r="AA19" s="103"/>
      <c r="AB19" s="155"/>
      <c r="AC19" s="103"/>
      <c r="AD19" s="86"/>
      <c r="AE19" s="157">
        <f t="shared" si="1"/>
        <v>0</v>
      </c>
      <c r="AF19" s="157">
        <f>Y19+AA19+AC19+AE19</f>
        <v>24</v>
      </c>
      <c r="AG19" s="155"/>
      <c r="AH19" s="103"/>
      <c r="AI19" s="155"/>
      <c r="AJ19" s="103"/>
      <c r="AK19" s="103">
        <f t="shared" si="2"/>
        <v>0</v>
      </c>
      <c r="AL19" s="88">
        <f>W19+AF19+AK19</f>
        <v>429.33333333333337</v>
      </c>
      <c r="AM19" s="102"/>
    </row>
    <row r="20" spans="1:40" x14ac:dyDescent="0.25">
      <c r="A20" s="92">
        <v>13</v>
      </c>
      <c r="B20" s="92" t="s">
        <v>98</v>
      </c>
      <c r="C20" s="92" t="s">
        <v>99</v>
      </c>
      <c r="D20" s="94"/>
      <c r="E20" s="77">
        <v>30</v>
      </c>
      <c r="F20" s="78">
        <f>E20*2</f>
        <v>60</v>
      </c>
      <c r="G20" s="79"/>
      <c r="H20" s="80"/>
      <c r="I20" s="79">
        <v>139</v>
      </c>
      <c r="J20" s="80">
        <v>109</v>
      </c>
      <c r="K20" s="79"/>
      <c r="L20" s="104"/>
      <c r="M20" s="79"/>
      <c r="N20" s="104"/>
      <c r="O20" s="79"/>
      <c r="P20" s="156"/>
      <c r="Q20" s="104"/>
      <c r="R20" s="156"/>
      <c r="S20" s="79"/>
      <c r="T20" s="104"/>
      <c r="U20" s="79"/>
      <c r="V20" s="104"/>
      <c r="W20" s="156"/>
      <c r="X20" s="154"/>
      <c r="Y20" s="104"/>
      <c r="Z20" s="154"/>
      <c r="AA20" s="104"/>
      <c r="AB20" s="154">
        <v>2</v>
      </c>
      <c r="AC20" s="104"/>
      <c r="AD20" s="79" t="s">
        <v>68</v>
      </c>
      <c r="AE20" s="156"/>
      <c r="AF20" s="156">
        <v>24</v>
      </c>
      <c r="AG20" s="154"/>
      <c r="AH20" s="104"/>
      <c r="AI20" s="154"/>
      <c r="AJ20" s="104"/>
      <c r="AK20" s="104"/>
      <c r="AL20" s="82">
        <v>193</v>
      </c>
      <c r="AM20" s="130"/>
      <c r="AN20" s="13"/>
    </row>
    <row r="21" spans="1:40" x14ac:dyDescent="0.25">
      <c r="A21" s="92">
        <v>14</v>
      </c>
      <c r="B21" s="92" t="s">
        <v>92</v>
      </c>
      <c r="C21" s="92" t="s">
        <v>93</v>
      </c>
      <c r="D21" s="94"/>
      <c r="E21" s="77">
        <v>30</v>
      </c>
      <c r="F21" s="78">
        <f>E21*2</f>
        <v>60</v>
      </c>
      <c r="G21" s="79"/>
      <c r="H21" s="80">
        <v>0</v>
      </c>
      <c r="I21" s="79">
        <v>149</v>
      </c>
      <c r="J21" s="87">
        <f>IF(I21&lt;=48,I21,48+(I21-48)*2/3)</f>
        <v>115.33333333333333</v>
      </c>
      <c r="K21" s="79"/>
      <c r="L21" s="104">
        <v>0</v>
      </c>
      <c r="M21" s="79"/>
      <c r="N21" s="104">
        <v>0</v>
      </c>
      <c r="O21" s="79"/>
      <c r="P21" s="156">
        <v>0</v>
      </c>
      <c r="Q21" s="104">
        <v>0</v>
      </c>
      <c r="R21" s="156"/>
      <c r="S21" s="79">
        <v>1</v>
      </c>
      <c r="T21" s="104">
        <v>4</v>
      </c>
      <c r="U21" s="79"/>
      <c r="V21" s="104">
        <v>0</v>
      </c>
      <c r="W21" s="156">
        <f>F21+H21+J21+L21+N21+P21+R21+T21+V21</f>
        <v>179.33333333333331</v>
      </c>
      <c r="X21" s="154"/>
      <c r="Y21" s="156">
        <f>IF(X21="si",24,0)</f>
        <v>0</v>
      </c>
      <c r="Z21" s="154"/>
      <c r="AA21" s="104">
        <v>0</v>
      </c>
      <c r="AB21" s="154">
        <v>0</v>
      </c>
      <c r="AC21" s="104">
        <v>0</v>
      </c>
      <c r="AD21" s="79"/>
      <c r="AE21" s="156">
        <f>IF(AD21="si",24,0)</f>
        <v>0</v>
      </c>
      <c r="AF21" s="104">
        <v>0</v>
      </c>
      <c r="AG21" s="154"/>
      <c r="AH21" s="104">
        <v>0</v>
      </c>
      <c r="AI21" s="154"/>
      <c r="AJ21" s="104">
        <v>0</v>
      </c>
      <c r="AK21" s="103">
        <f>AH21+AJ21</f>
        <v>0</v>
      </c>
      <c r="AL21" s="82">
        <f>W21+AF21+AK21</f>
        <v>179.33333333333331</v>
      </c>
      <c r="AM21" s="83"/>
    </row>
    <row r="22" spans="1:40" ht="15.75" thickBot="1" x14ac:dyDescent="0.3">
      <c r="A22" s="106">
        <v>15</v>
      </c>
      <c r="B22" s="92" t="s">
        <v>96</v>
      </c>
      <c r="C22" s="92"/>
      <c r="D22" s="94"/>
      <c r="E22" s="77">
        <v>30</v>
      </c>
      <c r="F22" s="78">
        <v>60</v>
      </c>
      <c r="G22" s="79"/>
      <c r="H22" s="81">
        <v>0</v>
      </c>
      <c r="I22" s="79">
        <v>30</v>
      </c>
      <c r="J22" s="87">
        <v>30</v>
      </c>
      <c r="K22" s="79">
        <v>0</v>
      </c>
      <c r="L22" s="104">
        <v>0</v>
      </c>
      <c r="M22" s="79">
        <v>0</v>
      </c>
      <c r="N22" s="104">
        <v>0</v>
      </c>
      <c r="O22" s="79">
        <v>0</v>
      </c>
      <c r="P22" s="156">
        <v>0</v>
      </c>
      <c r="Q22" s="104">
        <v>0</v>
      </c>
      <c r="R22" s="156">
        <v>0</v>
      </c>
      <c r="S22" s="79">
        <v>0</v>
      </c>
      <c r="T22" s="104">
        <v>0</v>
      </c>
      <c r="U22" s="79"/>
      <c r="V22" s="104">
        <v>0</v>
      </c>
      <c r="W22" s="156">
        <v>90</v>
      </c>
      <c r="X22" s="154"/>
      <c r="Y22" s="156">
        <v>0</v>
      </c>
      <c r="Z22" s="154">
        <v>1</v>
      </c>
      <c r="AA22" s="104">
        <v>16</v>
      </c>
      <c r="AB22" s="154">
        <v>0</v>
      </c>
      <c r="AC22" s="156"/>
      <c r="AD22" s="79"/>
      <c r="AE22" s="156">
        <v>0</v>
      </c>
      <c r="AF22" s="156">
        <v>0</v>
      </c>
      <c r="AG22" s="154"/>
      <c r="AH22" s="104">
        <v>0</v>
      </c>
      <c r="AI22" s="154"/>
      <c r="AJ22" s="104">
        <v>0</v>
      </c>
      <c r="AK22" s="103">
        <f>AH22+AJ22</f>
        <v>0</v>
      </c>
      <c r="AL22" s="82">
        <v>106</v>
      </c>
      <c r="AM22" s="128"/>
    </row>
    <row r="23" spans="1:40" ht="0" hidden="1" customHeight="1" x14ac:dyDescent="0.25">
      <c r="A23" s="108"/>
      <c r="B23" s="109"/>
      <c r="C23" s="108"/>
      <c r="D23" s="110"/>
      <c r="E23" s="112"/>
      <c r="F23" s="113" t="s">
        <v>57</v>
      </c>
      <c r="G23" s="115"/>
      <c r="H23" s="116" t="s">
        <v>57</v>
      </c>
      <c r="I23" s="115"/>
      <c r="J23" s="118" t="s">
        <v>58</v>
      </c>
      <c r="K23" s="119"/>
      <c r="L23" s="120" t="s">
        <v>58</v>
      </c>
      <c r="M23" s="119"/>
      <c r="N23" s="116" t="s">
        <v>59</v>
      </c>
      <c r="O23" s="115"/>
      <c r="P23" s="113" t="s">
        <v>60</v>
      </c>
      <c r="Q23" s="121"/>
      <c r="R23" s="113" t="s">
        <v>61</v>
      </c>
      <c r="S23" s="115"/>
      <c r="T23" s="116" t="s">
        <v>62</v>
      </c>
      <c r="U23" s="115"/>
      <c r="V23" s="116" t="s">
        <v>63</v>
      </c>
      <c r="W23" s="122"/>
      <c r="X23" s="123"/>
      <c r="Y23" s="116" t="s">
        <v>64</v>
      </c>
      <c r="Z23" s="115"/>
      <c r="AA23" s="116" t="s">
        <v>65</v>
      </c>
      <c r="AB23" s="115"/>
      <c r="AC23" s="116" t="s">
        <v>61</v>
      </c>
      <c r="AD23" s="115"/>
      <c r="AE23" s="125" t="s">
        <v>64</v>
      </c>
      <c r="AF23" s="126"/>
      <c r="AG23" s="115"/>
      <c r="AH23" s="116" t="s">
        <v>66</v>
      </c>
      <c r="AI23" s="115"/>
      <c r="AJ23" s="116" t="s">
        <v>67</v>
      </c>
      <c r="AK23" s="126"/>
      <c r="AL23" s="127"/>
      <c r="AM23" s="175"/>
    </row>
    <row r="25" spans="1:40" x14ac:dyDescent="0.25">
      <c r="A25" s="105" t="s">
        <v>97</v>
      </c>
      <c r="B25" s="105"/>
      <c r="C25" s="105"/>
      <c r="D25" s="105"/>
      <c r="E25" s="105"/>
    </row>
    <row r="26" spans="1:40" x14ac:dyDescent="0.25">
      <c r="H26" s="152"/>
      <c r="I26" s="177"/>
      <c r="J26" s="177"/>
      <c r="K26" s="178"/>
      <c r="L26" s="146"/>
      <c r="M26" s="13"/>
      <c r="AK26" s="59"/>
      <c r="AL26" s="59"/>
      <c r="AM26" s="97"/>
    </row>
    <row r="27" spans="1:40" x14ac:dyDescent="0.25">
      <c r="C27" t="s">
        <v>101</v>
      </c>
      <c r="K27" s="13"/>
      <c r="M27" s="13"/>
      <c r="AK27" s="59"/>
      <c r="AL27" s="59"/>
      <c r="AM27" s="97"/>
    </row>
    <row r="28" spans="1:40" x14ac:dyDescent="0.25">
      <c r="C28" s="195"/>
      <c r="D28" s="195"/>
      <c r="E28" s="195"/>
      <c r="F28" s="195"/>
      <c r="G28" s="195"/>
      <c r="H28" s="97"/>
      <c r="I28" s="97"/>
      <c r="J28" s="97"/>
      <c r="X28" s="99"/>
      <c r="Y28" s="99"/>
      <c r="Z28" s="99"/>
      <c r="AA28" s="97"/>
      <c r="AB28" s="97"/>
      <c r="AK28" s="59"/>
      <c r="AL28" s="59"/>
      <c r="AM28" s="97"/>
    </row>
    <row r="29" spans="1:40" ht="15.75" x14ac:dyDescent="0.25">
      <c r="B29" t="s">
        <v>102</v>
      </c>
      <c r="D29" s="97"/>
      <c r="E29" s="97"/>
      <c r="F29" s="97"/>
      <c r="G29" s="97"/>
      <c r="H29" s="97"/>
      <c r="I29" s="97"/>
      <c r="J29" s="97"/>
      <c r="P29" s="98"/>
      <c r="Q29" s="99"/>
      <c r="R29" s="99"/>
      <c r="V29" s="98" t="s">
        <v>94</v>
      </c>
      <c r="W29" s="99"/>
      <c r="X29" s="99"/>
      <c r="Y29" s="99"/>
      <c r="Z29" s="99"/>
      <c r="AA29" s="97"/>
      <c r="AB29" s="97"/>
      <c r="AK29" s="59"/>
      <c r="AL29" s="59"/>
      <c r="AM29" s="2"/>
    </row>
    <row r="30" spans="1:40" ht="15.75" x14ac:dyDescent="0.25">
      <c r="V30" s="98" t="s">
        <v>95</v>
      </c>
      <c r="W30" s="100"/>
      <c r="X30" s="101"/>
      <c r="Y30" s="101"/>
      <c r="Z30" s="101"/>
    </row>
  </sheetData>
  <sortState xmlns:xlrd2="http://schemas.microsoft.com/office/spreadsheetml/2017/richdata2" ref="A1:AM23">
    <sortCondition sortBy="icon" ref="A1:A23"/>
  </sortState>
  <mergeCells count="4">
    <mergeCell ref="C28:G28"/>
    <mergeCell ref="B8:F8"/>
    <mergeCell ref="B9:F9"/>
    <mergeCell ref="B10:F10"/>
  </mergeCells>
  <pageMargins left="0.7" right="0.7" top="0.75" bottom="0.75" header="0.3" footer="0.3"/>
  <pageSetup paperSize="8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salerno</dc:creator>
  <cp:lastModifiedBy>nadia salerno</cp:lastModifiedBy>
  <cp:lastPrinted>2024-02-26T09:09:34Z</cp:lastPrinted>
  <dcterms:created xsi:type="dcterms:W3CDTF">2024-02-19T08:38:03Z</dcterms:created>
  <dcterms:modified xsi:type="dcterms:W3CDTF">2024-02-26T09:11:07Z</dcterms:modified>
</cp:coreProperties>
</file>