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SGA\Downloads\"/>
    </mc:Choice>
  </mc:AlternateContent>
  <bookViews>
    <workbookView xWindow="0" yWindow="0" windowWidth="28800" windowHeight="12315"/>
  </bookViews>
  <sheets>
    <sheet name="Foglio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5" i="1" l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U91" i="1" s="1"/>
  <c r="F91" i="1"/>
  <c r="T90" i="1"/>
  <c r="T89" i="1"/>
  <c r="T88" i="1"/>
  <c r="T87" i="1"/>
  <c r="T86" i="1"/>
  <c r="G85" i="1"/>
  <c r="T85" i="1" s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O71" i="1"/>
  <c r="H71" i="1"/>
  <c r="T71" i="1" s="1"/>
  <c r="T70" i="1"/>
  <c r="T69" i="1"/>
  <c r="T68" i="1"/>
  <c r="T67" i="1"/>
  <c r="T66" i="1"/>
  <c r="T65" i="1"/>
  <c r="T64" i="1"/>
  <c r="T63" i="1"/>
  <c r="T62" i="1"/>
  <c r="T61" i="1"/>
  <c r="T60" i="1"/>
  <c r="T91" i="1" s="1"/>
  <c r="S59" i="1"/>
  <c r="R59" i="1"/>
  <c r="Q59" i="1"/>
  <c r="M59" i="1"/>
  <c r="L59" i="1"/>
  <c r="K59" i="1"/>
  <c r="J59" i="1"/>
  <c r="I59" i="1"/>
  <c r="H59" i="1"/>
  <c r="G59" i="1"/>
  <c r="F59" i="1"/>
  <c r="F58" i="1"/>
  <c r="C49" i="1"/>
  <c r="H45" i="1"/>
  <c r="H58" i="1" s="1"/>
  <c r="G45" i="1"/>
  <c r="G58" i="1" s="1"/>
  <c r="F45" i="1"/>
  <c r="I48" i="1" s="1"/>
  <c r="S44" i="1"/>
  <c r="R44" i="1"/>
  <c r="Q44" i="1"/>
  <c r="M44" i="1"/>
  <c r="K44" i="1"/>
  <c r="H44" i="1"/>
  <c r="G44" i="1"/>
  <c r="F44" i="1"/>
  <c r="D44" i="1"/>
  <c r="C44" i="1"/>
  <c r="B44" i="1"/>
  <c r="T43" i="1"/>
  <c r="E43" i="1"/>
  <c r="U43" i="1" s="1"/>
  <c r="T42" i="1"/>
  <c r="E42" i="1"/>
  <c r="U42" i="1" s="1"/>
  <c r="T41" i="1"/>
  <c r="E41" i="1"/>
  <c r="U41" i="1" s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D40" i="1"/>
  <c r="C40" i="1"/>
  <c r="B40" i="1"/>
  <c r="T39" i="1"/>
  <c r="E39" i="1"/>
  <c r="U39" i="1" s="1"/>
  <c r="U38" i="1"/>
  <c r="T38" i="1"/>
  <c r="E38" i="1"/>
  <c r="T37" i="1"/>
  <c r="E37" i="1"/>
  <c r="U37" i="1" s="1"/>
  <c r="T36" i="1"/>
  <c r="E36" i="1"/>
  <c r="U36" i="1" s="1"/>
  <c r="T35" i="1"/>
  <c r="E35" i="1"/>
  <c r="E40" i="1" s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D34" i="1"/>
  <c r="C34" i="1"/>
  <c r="B34" i="1"/>
  <c r="T33" i="1"/>
  <c r="E33" i="1"/>
  <c r="E34" i="1" s="1"/>
  <c r="U32" i="1"/>
  <c r="T32" i="1"/>
  <c r="E32" i="1"/>
  <c r="T31" i="1"/>
  <c r="U31" i="1" s="1"/>
  <c r="E31" i="1"/>
  <c r="T30" i="1"/>
  <c r="E30" i="1"/>
  <c r="U30" i="1" s="1"/>
  <c r="S29" i="1"/>
  <c r="R29" i="1"/>
  <c r="Q29" i="1"/>
  <c r="P29" i="1"/>
  <c r="O29" i="1"/>
  <c r="N29" i="1"/>
  <c r="M29" i="1"/>
  <c r="M45" i="1" s="1"/>
  <c r="L29" i="1"/>
  <c r="K29" i="1"/>
  <c r="J29" i="1"/>
  <c r="I29" i="1"/>
  <c r="H29" i="1"/>
  <c r="G29" i="1"/>
  <c r="F29" i="1"/>
  <c r="D29" i="1"/>
  <c r="E29" i="1" s="1"/>
  <c r="B29" i="1"/>
  <c r="T28" i="1"/>
  <c r="E28" i="1"/>
  <c r="U28" i="1" s="1"/>
  <c r="T27" i="1"/>
  <c r="E27" i="1"/>
  <c r="U27" i="1" s="1"/>
  <c r="S26" i="1"/>
  <c r="S45" i="1" s="1"/>
  <c r="R26" i="1"/>
  <c r="Q26" i="1"/>
  <c r="M26" i="1"/>
  <c r="L26" i="1"/>
  <c r="K26" i="1"/>
  <c r="J26" i="1"/>
  <c r="I26" i="1"/>
  <c r="H26" i="1"/>
  <c r="G26" i="1"/>
  <c r="F26" i="1"/>
  <c r="E26" i="1"/>
  <c r="D26" i="1"/>
  <c r="D45" i="1" s="1"/>
  <c r="C26" i="1"/>
  <c r="B26" i="1"/>
  <c r="U25" i="1"/>
  <c r="T25" i="1"/>
  <c r="E25" i="1"/>
  <c r="T24" i="1"/>
  <c r="E24" i="1"/>
  <c r="U24" i="1" s="1"/>
  <c r="S23" i="1"/>
  <c r="R23" i="1"/>
  <c r="R45" i="1" s="1"/>
  <c r="Q23" i="1"/>
  <c r="Q45" i="1" s="1"/>
  <c r="P23" i="1"/>
  <c r="P45" i="1" s="1"/>
  <c r="O23" i="1"/>
  <c r="O45" i="1" s="1"/>
  <c r="N23" i="1"/>
  <c r="N45" i="1" s="1"/>
  <c r="M23" i="1"/>
  <c r="L23" i="1"/>
  <c r="L45" i="1" s="1"/>
  <c r="K23" i="1"/>
  <c r="K45" i="1" s="1"/>
  <c r="J23" i="1"/>
  <c r="J45" i="1" s="1"/>
  <c r="I23" i="1"/>
  <c r="I45" i="1" s="1"/>
  <c r="H23" i="1"/>
  <c r="G23" i="1"/>
  <c r="F23" i="1"/>
  <c r="C23" i="1"/>
  <c r="C45" i="1" s="1"/>
  <c r="T22" i="1"/>
  <c r="B22" i="1"/>
  <c r="U22" i="1" s="1"/>
  <c r="T21" i="1"/>
  <c r="B21" i="1"/>
  <c r="U21" i="1" s="1"/>
  <c r="T20" i="1"/>
  <c r="B20" i="1"/>
  <c r="U20" i="1" s="1"/>
  <c r="T19" i="1"/>
  <c r="U19" i="1" s="1"/>
  <c r="B19" i="1"/>
  <c r="T18" i="1"/>
  <c r="B18" i="1"/>
  <c r="U18" i="1" s="1"/>
  <c r="T17" i="1"/>
  <c r="B17" i="1"/>
  <c r="U17" i="1" s="1"/>
  <c r="T16" i="1"/>
  <c r="B16" i="1"/>
  <c r="U16" i="1" s="1"/>
  <c r="T15" i="1"/>
  <c r="B15" i="1"/>
  <c r="U15" i="1" s="1"/>
  <c r="T14" i="1"/>
  <c r="B14" i="1"/>
  <c r="U14" i="1" s="1"/>
  <c r="U13" i="1"/>
  <c r="T13" i="1"/>
  <c r="B13" i="1"/>
  <c r="T12" i="1"/>
  <c r="U12" i="1" s="1"/>
  <c r="B12" i="1"/>
  <c r="T11" i="1"/>
  <c r="B11" i="1"/>
  <c r="U11" i="1" s="1"/>
  <c r="U10" i="1"/>
  <c r="T10" i="1"/>
  <c r="B10" i="1"/>
  <c r="T9" i="1"/>
  <c r="B9" i="1"/>
  <c r="U9" i="1" s="1"/>
  <c r="U8" i="1"/>
  <c r="T8" i="1"/>
  <c r="B8" i="1"/>
  <c r="T7" i="1"/>
  <c r="C50" i="1" s="1"/>
  <c r="B7" i="1"/>
  <c r="U7" i="1" s="1"/>
  <c r="T6" i="1"/>
  <c r="B6" i="1"/>
  <c r="U6" i="1" s="1"/>
  <c r="T5" i="1"/>
  <c r="B5" i="1"/>
  <c r="U5" i="1" s="1"/>
  <c r="T4" i="1"/>
  <c r="T45" i="1" s="1"/>
  <c r="B4" i="1"/>
  <c r="B23" i="1" s="1"/>
  <c r="B45" i="1" s="1"/>
  <c r="T92" i="1" l="1"/>
  <c r="T93" i="1" s="1"/>
  <c r="S46" i="1"/>
  <c r="I51" i="1"/>
  <c r="M58" i="1"/>
  <c r="M95" i="1"/>
  <c r="C51" i="1"/>
  <c r="S58" i="1"/>
  <c r="S95" i="1"/>
  <c r="I58" i="1"/>
  <c r="U58" i="1" s="1"/>
  <c r="I95" i="1"/>
  <c r="J58" i="1"/>
  <c r="J95" i="1"/>
  <c r="K58" i="1"/>
  <c r="K95" i="1"/>
  <c r="B47" i="1"/>
  <c r="L58" i="1"/>
  <c r="L95" i="1"/>
  <c r="T95" i="1"/>
  <c r="T58" i="1"/>
  <c r="N58" i="1"/>
  <c r="N95" i="1"/>
  <c r="I49" i="1"/>
  <c r="I50" i="1" s="1"/>
  <c r="O58" i="1"/>
  <c r="O95" i="1"/>
  <c r="B53" i="1"/>
  <c r="R58" i="1"/>
  <c r="R95" i="1"/>
  <c r="P58" i="1"/>
  <c r="P95" i="1"/>
  <c r="Q58" i="1"/>
  <c r="Q95" i="1"/>
  <c r="G95" i="1"/>
  <c r="U33" i="1"/>
  <c r="E44" i="1"/>
  <c r="E45" i="1" s="1"/>
  <c r="E46" i="1" s="1"/>
  <c r="H95" i="1"/>
  <c r="U4" i="1"/>
  <c r="B49" i="1"/>
  <c r="U35" i="1"/>
  <c r="B50" i="1"/>
  <c r="B51" i="1" l="1"/>
  <c r="B54" i="1" s="1"/>
  <c r="U45" i="1"/>
  <c r="I52" i="1" l="1"/>
  <c r="S47" i="1"/>
  <c r="V45" i="1"/>
</calcChain>
</file>

<file path=xl/comments1.xml><?xml version="1.0" encoding="utf-8"?>
<comments xmlns="http://schemas.openxmlformats.org/spreadsheetml/2006/main">
  <authors>
    <author>DSGA</author>
  </authors>
  <commentList>
    <comment ref="F67" authorId="0" shapeId="0">
      <text>
        <r>
          <rPr>
            <sz val="6"/>
            <color indexed="81"/>
            <rFont val="Tahoma"/>
            <family val="2"/>
          </rPr>
          <t xml:space="preserve">Visite mediche stress e planimetrie </t>
        </r>
      </text>
    </comment>
    <comment ref="H71" authorId="0" shapeId="0">
      <text>
        <r>
          <rPr>
            <sz val="6"/>
            <color indexed="81"/>
            <rFont val="Tahoma"/>
            <family val="2"/>
          </rPr>
          <t xml:space="preserve">clownerie Mello 350  e Traona 750 teatro SSIG 1650 a carico alunni
</t>
        </r>
      </text>
    </comment>
    <comment ref="O71" authorId="0" shapeId="0">
      <text>
        <r>
          <rPr>
            <sz val="7"/>
            <color indexed="81"/>
            <rFont val="Tahoma"/>
            <family val="2"/>
          </rPr>
          <t>8400 esperto + mensa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72" authorId="0" shapeId="0">
      <text>
        <r>
          <rPr>
            <sz val="5"/>
            <color indexed="81"/>
            <rFont val="Tahoma"/>
            <family val="2"/>
          </rPr>
          <t>rinnovo sito web - 
+ antivirus 2025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<sst xmlns="http://schemas.openxmlformats.org/spreadsheetml/2006/main" count="115" uniqueCount="104">
  <si>
    <t xml:space="preserve">PROGRAMMA ANNUALE 2026- ENTRATE </t>
  </si>
  <si>
    <t>avanzo amm.ne</t>
  </si>
  <si>
    <t>previsione iniziale 01/01/2026</t>
  </si>
  <si>
    <t xml:space="preserve">variazioni </t>
  </si>
  <si>
    <t>previsione aggiornata  31/12/26</t>
  </si>
  <si>
    <t>A01 /1 FUNZ. GENERALE</t>
  </si>
  <si>
    <t xml:space="preserve">A02/1 FUNZ. AMM.VO </t>
  </si>
  <si>
    <t>A03/1 FUNZ.  DIDATTICO</t>
  </si>
  <si>
    <t>A.03/11 - PNRR AVVISO 65/2023</t>
  </si>
  <si>
    <t>A03/12 - PNRR D.M. N. 66/2023</t>
  </si>
  <si>
    <t>A03/13 - D.M. 19/2024</t>
  </si>
  <si>
    <t>A05/1 VIAGGI ISTRUZIONE</t>
  </si>
  <si>
    <t>A06/1 ORIENTAMENTO</t>
  </si>
  <si>
    <t>P02/2                        DM 102</t>
  </si>
  <si>
    <t>P02/3                        PIANO ESTATE</t>
  </si>
  <si>
    <t>P02/4                         ORIENTAMENTO</t>
  </si>
  <si>
    <t xml:space="preserve">P04/1                      FORMAZIONE </t>
  </si>
  <si>
    <t>totale entrate</t>
  </si>
  <si>
    <t>AGGR. Z</t>
  </si>
  <si>
    <t>AVANZO NON VINCOLATO</t>
  </si>
  <si>
    <t>contributo diari per funz.</t>
  </si>
  <si>
    <t xml:space="preserve">sconto contrib. assicurazione </t>
  </si>
  <si>
    <t>orientamento</t>
  </si>
  <si>
    <t xml:space="preserve">alunni per progetti </t>
  </si>
  <si>
    <t>compenso revisori conti</t>
  </si>
  <si>
    <t>abbonamenti editoriali</t>
  </si>
  <si>
    <t xml:space="preserve">Comune Cino </t>
  </si>
  <si>
    <t xml:space="preserve">Comune Cercino </t>
  </si>
  <si>
    <t>Pro loco Cercino SI+SP Mantello</t>
  </si>
  <si>
    <t>Pro loco Mantello SI+SP Mantello</t>
  </si>
  <si>
    <t xml:space="preserve">alunni viaggi istruzione </t>
  </si>
  <si>
    <t>PNRR DM 65</t>
  </si>
  <si>
    <t xml:space="preserve">PNRR DM 66 </t>
  </si>
  <si>
    <t>PNRR DM 19</t>
  </si>
  <si>
    <t>PN D.M. 102 avviso 136777</t>
  </si>
  <si>
    <t>PN D.M. PIANO ESTATE avv 81652-2</t>
  </si>
  <si>
    <t>PN D.M. ORIENTAMENTO avvo 57173</t>
  </si>
  <si>
    <t>Comune di Mello</t>
  </si>
  <si>
    <t>TOTALE</t>
  </si>
  <si>
    <t>FUNZIONAMENTO 3-1-1</t>
  </si>
  <si>
    <t>fondo riserva</t>
  </si>
  <si>
    <t>REVISORI DEI CONTI</t>
  </si>
  <si>
    <t>COMUNE DI TRAONA</t>
  </si>
  <si>
    <t>COMUNE DI MANTELLO</t>
  </si>
  <si>
    <t>COMUNE DI CERCINO</t>
  </si>
  <si>
    <t>Comuni Cercino e Cino x fotoc.SI Mant</t>
  </si>
  <si>
    <t>ALUNNI VIAGGI ISTRUZIONE</t>
  </si>
  <si>
    <t>contrib. per assicurazione alunni</t>
  </si>
  <si>
    <t>contrib. per assicurazione personale</t>
  </si>
  <si>
    <t xml:space="preserve">alunni diario e libretti assenze </t>
  </si>
  <si>
    <t xml:space="preserve">alunni SSIG Teatro </t>
  </si>
  <si>
    <t>interessi</t>
  </si>
  <si>
    <t>TOTALE GENERALE</t>
  </si>
  <si>
    <t>tot previsione iniziale</t>
  </si>
  <si>
    <t>tot.previsione definitiva</t>
  </si>
  <si>
    <t>F. riserva</t>
  </si>
  <si>
    <t>totali</t>
  </si>
  <si>
    <t xml:space="preserve">AVANZO  VINCOLATO </t>
  </si>
  <si>
    <t>aggr Z</t>
  </si>
  <si>
    <t xml:space="preserve">AVANZO AMM.NE </t>
  </si>
  <si>
    <t>distribuito:</t>
  </si>
  <si>
    <t>attività</t>
  </si>
  <si>
    <t>non vincolato</t>
  </si>
  <si>
    <t>progetti</t>
  </si>
  <si>
    <t xml:space="preserve">vincolato </t>
  </si>
  <si>
    <t xml:space="preserve">totale </t>
  </si>
  <si>
    <t>totale avanzo distribuito</t>
  </si>
  <si>
    <t xml:space="preserve">fondo riserva </t>
  </si>
  <si>
    <t>aggr. Z</t>
  </si>
  <si>
    <t>AVANZO  IN AGGR.  Z</t>
  </si>
  <si>
    <t xml:space="preserve">Totale avanzo </t>
  </si>
  <si>
    <t xml:space="preserve">SPESE </t>
  </si>
  <si>
    <t>1-01-1 Incarichi no FIS</t>
  </si>
  <si>
    <t xml:space="preserve">1-3-9  Indennità di missione </t>
  </si>
  <si>
    <t>2-1-002 cancelleria</t>
  </si>
  <si>
    <t>2-1-003 stampati</t>
  </si>
  <si>
    <t xml:space="preserve">2-2-001 giornali e riviste </t>
  </si>
  <si>
    <t>2-3-008 materiale tec.spec.e igienico</t>
  </si>
  <si>
    <t>2-3-009 mater.inform. e software</t>
  </si>
  <si>
    <t>3-2-010 Consul. (RSPP+medico )</t>
  </si>
  <si>
    <t>3-2-011 Consul. GDPR)</t>
  </si>
  <si>
    <t>3-2-004 Assistenza psicologica- sociale e religiosa</t>
  </si>
  <si>
    <t>3-2-005 Assistenza Informatica</t>
  </si>
  <si>
    <t>3-2-009 esperti</t>
  </si>
  <si>
    <t xml:space="preserve">3-7-006- LICENZE USO SOFTWARE </t>
  </si>
  <si>
    <t>3-5-002- formazione specialistica</t>
  </si>
  <si>
    <t xml:space="preserve">3-6-003 Manutenzione </t>
  </si>
  <si>
    <t xml:space="preserve">3-7-001 Noleggio fotocop </t>
  </si>
  <si>
    <t>3-7-002 Noleggio autobus</t>
  </si>
  <si>
    <t>3-8-004 reti trasmissione</t>
  </si>
  <si>
    <t xml:space="preserve">3-9-003 servizi ristorazione </t>
  </si>
  <si>
    <t>3-11-003 Assicurazione alunni</t>
  </si>
  <si>
    <t>3-11-004 Assicurazione personale</t>
  </si>
  <si>
    <t>3-12-001 viaggi istruzione</t>
  </si>
  <si>
    <t>4-3-15 telecomuinicazioni</t>
  </si>
  <si>
    <t>5-1-001  Spese postali</t>
  </si>
  <si>
    <t>5-2-002 Compenso  Revisori</t>
  </si>
  <si>
    <t>5-2-003 Rimborso spese revisori</t>
  </si>
  <si>
    <t xml:space="preserve">5-3-005 Partecip.reti scuole </t>
  </si>
  <si>
    <t>6-1-004 IVA</t>
  </si>
  <si>
    <t>9-2-2 altre spese rest somme al MIM</t>
  </si>
  <si>
    <t>4 -3-17 investimenti hardware</t>
  </si>
  <si>
    <t>totale uscite</t>
  </si>
  <si>
    <t xml:space="preserve">controllo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</si>
</sst>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6.5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6"/>
      <name val="Times New Roman"/>
      <family val="1"/>
    </font>
    <font>
      <b/>
      <sz val="6.5"/>
      <name val="Times New Roman"/>
      <family val="1"/>
    </font>
    <font>
      <sz val="8"/>
      <name val="Arial"/>
      <family val="2"/>
    </font>
    <font>
      <b/>
      <sz val="8"/>
      <color indexed="14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8"/>
      <color indexed="14"/>
      <name val="Arial"/>
      <family val="2"/>
    </font>
    <font>
      <sz val="7"/>
      <color rgb="FFFF0000"/>
      <name val="Arial"/>
      <family val="2"/>
    </font>
    <font>
      <b/>
      <sz val="8"/>
      <color rgb="FFFF0000"/>
      <name val="Arial"/>
      <family val="2"/>
    </font>
    <font>
      <b/>
      <sz val="8"/>
      <color theme="9" tint="-0.499984740745262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8"/>
      <name val="Times New Roman"/>
      <family val="1"/>
    </font>
    <font>
      <sz val="6"/>
      <color indexed="81"/>
      <name val="Tahoma"/>
      <family val="2"/>
    </font>
    <font>
      <sz val="7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charset val="1"/>
    </font>
    <font>
      <sz val="5"/>
      <color indexed="81"/>
      <name val="Tahoma"/>
      <family val="2"/>
    </font>
    <font>
      <sz val="9"/>
      <color indexed="81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43" fontId="2" fillId="0" borderId="1" xfId="1" applyFont="1" applyBorder="1" applyAlignment="1"/>
    <xf numFmtId="43" fontId="2" fillId="0" borderId="2" xfId="1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3" fillId="0" borderId="0" xfId="1" applyFont="1"/>
    <xf numFmtId="43" fontId="3" fillId="0" borderId="1" xfId="1" applyFont="1" applyBorder="1" applyAlignment="1"/>
    <xf numFmtId="43" fontId="3" fillId="0" borderId="2" xfId="1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43" fontId="4" fillId="0" borderId="1" xfId="1" applyFont="1" applyBorder="1" applyAlignment="1"/>
    <xf numFmtId="43" fontId="5" fillId="0" borderId="4" xfId="1" applyFont="1" applyBorder="1" applyAlignment="1">
      <alignment wrapText="1"/>
    </xf>
    <xf numFmtId="43" fontId="6" fillId="0" borderId="4" xfId="1" applyFont="1" applyBorder="1" applyAlignment="1">
      <alignment horizontal="center" wrapText="1"/>
    </xf>
    <xf numFmtId="43" fontId="7" fillId="0" borderId="4" xfId="1" applyFont="1" applyBorder="1" applyAlignment="1">
      <alignment horizontal="center" wrapText="1"/>
    </xf>
    <xf numFmtId="43" fontId="7" fillId="2" borderId="4" xfId="1" applyFont="1" applyFill="1" applyBorder="1" applyAlignment="1">
      <alignment horizontal="center" wrapText="1"/>
    </xf>
    <xf numFmtId="43" fontId="5" fillId="3" borderId="4" xfId="1" applyFont="1" applyFill="1" applyBorder="1" applyAlignment="1">
      <alignment horizontal="center" wrapText="1"/>
    </xf>
    <xf numFmtId="43" fontId="5" fillId="4" borderId="4" xfId="1" applyFont="1" applyFill="1" applyBorder="1" applyAlignment="1">
      <alignment horizontal="center" wrapText="1"/>
    </xf>
    <xf numFmtId="43" fontId="8" fillId="4" borderId="4" xfId="1" applyFont="1" applyFill="1" applyBorder="1" applyAlignment="1">
      <alignment horizontal="center" wrapText="1"/>
    </xf>
    <xf numFmtId="43" fontId="5" fillId="0" borderId="4" xfId="1" applyFont="1" applyBorder="1" applyAlignment="1">
      <alignment horizontal="center" wrapText="1"/>
    </xf>
    <xf numFmtId="43" fontId="5" fillId="0" borderId="0" xfId="1" applyFont="1" applyAlignment="1">
      <alignment wrapText="1"/>
    </xf>
    <xf numFmtId="43" fontId="9" fillId="0" borderId="4" xfId="1" applyFont="1" applyBorder="1" applyAlignment="1">
      <alignment horizontal="center" wrapText="1"/>
    </xf>
    <xf numFmtId="43" fontId="5" fillId="0" borderId="3" xfId="1" applyFont="1" applyBorder="1" applyAlignment="1">
      <alignment horizontal="center" wrapText="1"/>
    </xf>
    <xf numFmtId="43" fontId="5" fillId="0" borderId="5" xfId="1" applyFont="1" applyBorder="1" applyAlignment="1">
      <alignment wrapText="1"/>
    </xf>
    <xf numFmtId="43" fontId="3" fillId="4" borderId="4" xfId="1" applyFont="1" applyFill="1" applyBorder="1"/>
    <xf numFmtId="43" fontId="10" fillId="4" borderId="4" xfId="1" applyFont="1" applyFill="1" applyBorder="1"/>
    <xf numFmtId="43" fontId="10" fillId="5" borderId="4" xfId="1" applyFont="1" applyFill="1" applyBorder="1"/>
    <xf numFmtId="43" fontId="10" fillId="2" borderId="4" xfId="1" applyFont="1" applyFill="1" applyBorder="1"/>
    <xf numFmtId="43" fontId="11" fillId="4" borderId="4" xfId="1" applyFont="1" applyFill="1" applyBorder="1"/>
    <xf numFmtId="43" fontId="3" fillId="6" borderId="4" xfId="1" applyFont="1" applyFill="1" applyBorder="1"/>
    <xf numFmtId="43" fontId="10" fillId="6" borderId="4" xfId="1" applyFont="1" applyFill="1" applyBorder="1"/>
    <xf numFmtId="43" fontId="10" fillId="7" borderId="4" xfId="1" applyFont="1" applyFill="1" applyBorder="1"/>
    <xf numFmtId="43" fontId="12" fillId="7" borderId="4" xfId="1" applyFont="1" applyFill="1" applyBorder="1"/>
    <xf numFmtId="43" fontId="3" fillId="6" borderId="3" xfId="1" applyFont="1" applyFill="1" applyBorder="1"/>
    <xf numFmtId="43" fontId="10" fillId="0" borderId="4" xfId="1" applyFont="1" applyBorder="1"/>
    <xf numFmtId="43" fontId="12" fillId="0" borderId="4" xfId="1" applyFont="1" applyBorder="1"/>
    <xf numFmtId="43" fontId="10" fillId="0" borderId="0" xfId="1" applyFont="1"/>
    <xf numFmtId="43" fontId="3" fillId="8" borderId="4" xfId="1" applyFont="1" applyFill="1" applyBorder="1"/>
    <xf numFmtId="43" fontId="3" fillId="9" borderId="4" xfId="1" applyFont="1" applyFill="1" applyBorder="1"/>
    <xf numFmtId="43" fontId="10" fillId="9" borderId="4" xfId="1" applyFont="1" applyFill="1" applyBorder="1"/>
    <xf numFmtId="43" fontId="13" fillId="9" borderId="4" xfId="1" applyFont="1" applyFill="1" applyBorder="1"/>
    <xf numFmtId="43" fontId="3" fillId="0" borderId="4" xfId="1" applyFont="1" applyFill="1" applyBorder="1"/>
    <xf numFmtId="43" fontId="3" fillId="10" borderId="3" xfId="1" applyFont="1" applyFill="1" applyBorder="1"/>
    <xf numFmtId="43" fontId="3" fillId="9" borderId="3" xfId="1" applyFont="1" applyFill="1" applyBorder="1"/>
    <xf numFmtId="43" fontId="10" fillId="9" borderId="3" xfId="1" applyFont="1" applyFill="1" applyBorder="1"/>
    <xf numFmtId="43" fontId="14" fillId="9" borderId="3" xfId="1" applyFont="1" applyFill="1" applyBorder="1"/>
    <xf numFmtId="43" fontId="14" fillId="0" borderId="4" xfId="1" applyFont="1" applyBorder="1"/>
    <xf numFmtId="43" fontId="3" fillId="11" borderId="3" xfId="1" applyFont="1" applyFill="1" applyBorder="1"/>
    <xf numFmtId="43" fontId="3" fillId="0" borderId="4" xfId="1" applyFont="1" applyBorder="1"/>
    <xf numFmtId="43" fontId="3" fillId="12" borderId="3" xfId="1" applyFont="1" applyFill="1" applyBorder="1"/>
    <xf numFmtId="43" fontId="10" fillId="0" borderId="3" xfId="1" applyFont="1" applyBorder="1"/>
    <xf numFmtId="43" fontId="10" fillId="7" borderId="3" xfId="1" applyFont="1" applyFill="1" applyBorder="1"/>
    <xf numFmtId="43" fontId="3" fillId="9" borderId="6" xfId="1" applyFont="1" applyFill="1" applyBorder="1"/>
    <xf numFmtId="43" fontId="10" fillId="9" borderId="6" xfId="1" applyFont="1" applyFill="1" applyBorder="1"/>
    <xf numFmtId="43" fontId="14" fillId="9" borderId="6" xfId="1" applyFont="1" applyFill="1" applyBorder="1"/>
    <xf numFmtId="43" fontId="10" fillId="12" borderId="4" xfId="1" applyFont="1" applyFill="1" applyBorder="1"/>
    <xf numFmtId="43" fontId="10" fillId="13" borderId="4" xfId="1" applyFont="1" applyFill="1" applyBorder="1"/>
    <xf numFmtId="43" fontId="11" fillId="14" borderId="4" xfId="1" applyFont="1" applyFill="1" applyBorder="1"/>
    <xf numFmtId="43" fontId="15" fillId="7" borderId="4" xfId="1" applyFont="1" applyFill="1" applyBorder="1"/>
    <xf numFmtId="43" fontId="3" fillId="0" borderId="4" xfId="1" applyFont="1" applyBorder="1" applyAlignment="1">
      <alignment horizontal="center" wrapText="1"/>
    </xf>
    <xf numFmtId="43" fontId="3" fillId="2" borderId="4" xfId="1" applyFont="1" applyFill="1" applyBorder="1" applyAlignment="1">
      <alignment horizontal="center" wrapText="1"/>
    </xf>
    <xf numFmtId="43" fontId="3" fillId="4" borderId="0" xfId="1" applyFont="1" applyFill="1" applyBorder="1"/>
    <xf numFmtId="43" fontId="16" fillId="0" borderId="4" xfId="1" applyFont="1" applyBorder="1" applyAlignment="1">
      <alignment horizontal="left"/>
    </xf>
    <xf numFmtId="43" fontId="4" fillId="0" borderId="0" xfId="1" applyFont="1"/>
    <xf numFmtId="43" fontId="3" fillId="8" borderId="0" xfId="1" applyFont="1" applyFill="1" applyBorder="1"/>
    <xf numFmtId="43" fontId="3" fillId="0" borderId="0" xfId="1" applyFont="1" applyBorder="1"/>
    <xf numFmtId="43" fontId="4" fillId="4" borderId="4" xfId="1" applyFont="1" applyFill="1" applyBorder="1"/>
    <xf numFmtId="43" fontId="10" fillId="0" borderId="0" xfId="1" applyFont="1" applyBorder="1"/>
    <xf numFmtId="43" fontId="13" fillId="0" borderId="0" xfId="1" applyFont="1"/>
    <xf numFmtId="43" fontId="4" fillId="0" borderId="1" xfId="1" applyFont="1" applyBorder="1"/>
    <xf numFmtId="43" fontId="13" fillId="0" borderId="0" xfId="1" applyFont="1" applyBorder="1"/>
    <xf numFmtId="43" fontId="13" fillId="0" borderId="1" xfId="1" applyFont="1" applyBorder="1"/>
    <xf numFmtId="43" fontId="17" fillId="0" borderId="0" xfId="1" applyFont="1"/>
    <xf numFmtId="43" fontId="18" fillId="0" borderId="0" xfId="1" applyFont="1"/>
    <xf numFmtId="43" fontId="13" fillId="0" borderId="4" xfId="1" applyFont="1" applyBorder="1" applyAlignment="1">
      <alignment horizontal="center"/>
    </xf>
    <xf numFmtId="43" fontId="10" fillId="0" borderId="4" xfId="1" applyFont="1" applyBorder="1" applyAlignment="1">
      <alignment horizontal="right"/>
    </xf>
    <xf numFmtId="43" fontId="4" fillId="15" borderId="4" xfId="1" applyFont="1" applyFill="1" applyBorder="1"/>
    <xf numFmtId="43" fontId="4" fillId="16" borderId="4" xfId="1" applyFont="1" applyFill="1" applyBorder="1"/>
    <xf numFmtId="43" fontId="19" fillId="0" borderId="4" xfId="1" applyFont="1" applyBorder="1" applyAlignment="1">
      <alignment wrapText="1"/>
    </xf>
    <xf numFmtId="43" fontId="19" fillId="0" borderId="4" xfId="1" applyFont="1" applyBorder="1" applyAlignment="1">
      <alignment horizontal="center" wrapText="1"/>
    </xf>
    <xf numFmtId="43" fontId="20" fillId="16" borderId="4" xfId="1" applyFont="1" applyFill="1" applyBorder="1" applyAlignment="1">
      <alignment horizontal="center" wrapText="1"/>
    </xf>
    <xf numFmtId="43" fontId="19" fillId="0" borderId="0" xfId="1" applyFont="1" applyAlignment="1">
      <alignment wrapText="1"/>
    </xf>
    <xf numFmtId="43" fontId="21" fillId="0" borderId="4" xfId="1" applyFont="1" applyFill="1" applyBorder="1" applyAlignment="1">
      <alignment wrapText="1"/>
    </xf>
    <xf numFmtId="43" fontId="4" fillId="7" borderId="4" xfId="1" applyFont="1" applyFill="1" applyBorder="1"/>
    <xf numFmtId="43" fontId="4" fillId="0" borderId="4" xfId="1" applyFont="1" applyBorder="1"/>
    <xf numFmtId="43" fontId="4" fillId="6" borderId="4" xfId="1" applyFont="1" applyFill="1" applyBorder="1"/>
    <xf numFmtId="43" fontId="21" fillId="7" borderId="4" xfId="1" applyFont="1" applyFill="1" applyBorder="1" applyAlignment="1">
      <alignment wrapText="1"/>
    </xf>
    <xf numFmtId="43" fontId="21" fillId="0" borderId="4" xfId="1" applyFont="1" applyBorder="1" applyAlignment="1">
      <alignment wrapText="1"/>
    </xf>
    <xf numFmtId="43" fontId="4" fillId="0" borderId="4" xfId="1" applyFont="1" applyFill="1" applyBorder="1"/>
    <xf numFmtId="43" fontId="13" fillId="7" borderId="4" xfId="1" applyFont="1" applyFill="1" applyBorder="1"/>
    <xf numFmtId="43" fontId="4" fillId="13" borderId="4" xfId="1" applyFont="1" applyFill="1" applyBorder="1"/>
    <xf numFmtId="43" fontId="4" fillId="17" borderId="4" xfId="1" applyFont="1" applyFill="1" applyBorder="1"/>
    <xf numFmtId="43" fontId="20" fillId="0" borderId="0" xfId="1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NTABILITA'%20dal%201-9-2014\BILANCIO\BILANCIO%202026%20E%20AVANZO%202025\BILANCIO%202026%20E%20AVANZO%20AMM.NE%20AL%2031-12-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4"/>
      <sheetName val="2019"/>
      <sheetName val="Foglio1"/>
      <sheetName val="cassa liquidità"/>
      <sheetName val="2020"/>
      <sheetName val="AVANZO 2021"/>
      <sheetName val="03-2022"/>
      <sheetName val="avanzo 2022"/>
      <sheetName val="bilancio 2023"/>
      <sheetName val="avanzo 2023 AL11-12-23"/>
      <sheetName val="bilancio 2024"/>
      <sheetName val="avanzo 2024 AL 31-12-24 "/>
      <sheetName val="bilancio 2025"/>
      <sheetName val="avanzo 2025"/>
      <sheetName val="bilancio 2026"/>
      <sheetName val="da f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V4">
            <v>26518.31</v>
          </cell>
        </row>
        <row r="5">
          <cell r="V5">
            <v>4066.16</v>
          </cell>
        </row>
        <row r="7">
          <cell r="V7">
            <v>1062</v>
          </cell>
        </row>
        <row r="11">
          <cell r="U11">
            <v>672.01000000000067</v>
          </cell>
        </row>
        <row r="16">
          <cell r="V16">
            <v>1102.6199999999999</v>
          </cell>
        </row>
        <row r="17">
          <cell r="V17">
            <v>1770.25</v>
          </cell>
        </row>
        <row r="18">
          <cell r="V18">
            <v>600</v>
          </cell>
        </row>
        <row r="19">
          <cell r="V19">
            <v>1035</v>
          </cell>
        </row>
        <row r="20">
          <cell r="V20">
            <v>17</v>
          </cell>
        </row>
        <row r="21">
          <cell r="U21">
            <v>5153.4400000000041</v>
          </cell>
        </row>
        <row r="22">
          <cell r="U22">
            <v>1473.2899999999991</v>
          </cell>
        </row>
        <row r="23">
          <cell r="U23">
            <v>6750.5799999999972</v>
          </cell>
        </row>
        <row r="29">
          <cell r="U29">
            <v>1427.2600000000002</v>
          </cell>
        </row>
        <row r="30">
          <cell r="U30">
            <v>116.06</v>
          </cell>
        </row>
        <row r="31">
          <cell r="U31">
            <v>129.06999999999994</v>
          </cell>
        </row>
        <row r="34">
          <cell r="U34">
            <v>28570.84</v>
          </cell>
        </row>
        <row r="35">
          <cell r="U35">
            <v>32901.67</v>
          </cell>
        </row>
        <row r="36">
          <cell r="U36">
            <v>3064.6099999999997</v>
          </cell>
        </row>
        <row r="41">
          <cell r="U41">
            <v>1380.34</v>
          </cell>
        </row>
        <row r="49">
          <cell r="U49">
            <v>131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96"/>
  <sheetViews>
    <sheetView tabSelected="1" topLeftCell="A79" workbookViewId="0">
      <selection activeCell="L22" sqref="L1:O1048576"/>
    </sheetView>
  </sheetViews>
  <sheetFormatPr defaultRowHeight="15" x14ac:dyDescent="0.25"/>
  <cols>
    <col min="1" max="1" width="26.7109375" customWidth="1"/>
    <col min="2" max="2" width="12.7109375" customWidth="1"/>
    <col min="3" max="3" width="12.85546875" customWidth="1"/>
    <col min="5" max="5" width="14.140625" customWidth="1"/>
    <col min="6" max="6" width="11.42578125" customWidth="1"/>
    <col min="7" max="8" width="12.28515625" customWidth="1"/>
    <col min="9" max="9" width="13" customWidth="1"/>
    <col min="12" max="15" width="10.7109375" customWidth="1"/>
    <col min="20" max="20" width="10.85546875" customWidth="1"/>
    <col min="21" max="21" width="11.140625" customWidth="1"/>
  </cols>
  <sheetData>
    <row r="1" spans="1:22" x14ac:dyDescent="0.25">
      <c r="A1" s="1"/>
      <c r="B1" s="2"/>
      <c r="C1" s="2"/>
      <c r="D1" s="3"/>
      <c r="E1" s="3"/>
      <c r="F1" s="4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"/>
      <c r="U1" s="1"/>
      <c r="V1" s="5"/>
    </row>
    <row r="2" spans="1:22" x14ac:dyDescent="0.25">
      <c r="A2" s="6"/>
      <c r="B2" s="7"/>
      <c r="C2" s="7"/>
      <c r="D2" s="7"/>
      <c r="E2" s="7"/>
      <c r="F2" s="8"/>
      <c r="G2" s="9"/>
      <c r="H2" s="7"/>
      <c r="I2" s="7"/>
      <c r="J2" s="7"/>
      <c r="K2" s="7"/>
      <c r="L2" s="7"/>
      <c r="M2" s="7"/>
      <c r="N2" s="7"/>
      <c r="O2" s="7"/>
      <c r="P2" s="7"/>
      <c r="Q2" s="7"/>
      <c r="R2" s="10"/>
      <c r="S2" s="10"/>
      <c r="T2" s="11"/>
      <c r="U2" s="6"/>
      <c r="V2" s="5"/>
    </row>
    <row r="3" spans="1:22" ht="37.5" x14ac:dyDescent="0.25">
      <c r="A3" s="12"/>
      <c r="B3" s="13" t="s">
        <v>1</v>
      </c>
      <c r="C3" s="14" t="s">
        <v>2</v>
      </c>
      <c r="D3" s="14" t="s">
        <v>3</v>
      </c>
      <c r="E3" s="15" t="s">
        <v>4</v>
      </c>
      <c r="F3" s="16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7" t="s">
        <v>10</v>
      </c>
      <c r="L3" s="18" t="s">
        <v>11</v>
      </c>
      <c r="M3" s="18" t="s">
        <v>12</v>
      </c>
      <c r="N3" s="18" t="s">
        <v>13</v>
      </c>
      <c r="O3" s="18" t="s">
        <v>14</v>
      </c>
      <c r="P3" s="18" t="s">
        <v>15</v>
      </c>
      <c r="Q3" s="18" t="s">
        <v>16</v>
      </c>
      <c r="R3" s="19"/>
      <c r="S3" s="20"/>
      <c r="T3" s="21" t="s">
        <v>17</v>
      </c>
      <c r="U3" s="22" t="s">
        <v>18</v>
      </c>
      <c r="V3" s="23"/>
    </row>
    <row r="4" spans="1:22" x14ac:dyDescent="0.25">
      <c r="A4" s="24" t="s">
        <v>19</v>
      </c>
      <c r="B4" s="25">
        <f>'[1]avanzo 2025'!V4</f>
        <v>26518.31</v>
      </c>
      <c r="C4" s="26"/>
      <c r="D4" s="26"/>
      <c r="E4" s="27"/>
      <c r="F4" s="26">
        <v>13000</v>
      </c>
      <c r="G4" s="26">
        <v>2500</v>
      </c>
      <c r="H4" s="26">
        <v>2000</v>
      </c>
      <c r="I4" s="26"/>
      <c r="J4" s="26"/>
      <c r="K4" s="26"/>
      <c r="L4" s="26"/>
      <c r="M4" s="26">
        <v>500</v>
      </c>
      <c r="N4" s="26"/>
      <c r="O4" s="26"/>
      <c r="P4" s="26"/>
      <c r="Q4" s="26">
        <v>1500</v>
      </c>
      <c r="R4" s="26"/>
      <c r="S4" s="26"/>
      <c r="T4" s="28">
        <f t="shared" ref="T4:T22" si="0">SUM(F4:S4)</f>
        <v>19500</v>
      </c>
      <c r="U4" s="25">
        <f t="shared" ref="U4:U22" si="1">B4+C4-T4</f>
        <v>7018.3100000000013</v>
      </c>
      <c r="V4" s="5"/>
    </row>
    <row r="5" spans="1:22" x14ac:dyDescent="0.25">
      <c r="A5" s="24" t="s">
        <v>20</v>
      </c>
      <c r="B5" s="25">
        <f>'[1]avanzo 2025'!V5</f>
        <v>4066.16</v>
      </c>
      <c r="C5" s="26"/>
      <c r="D5" s="26"/>
      <c r="E5" s="27"/>
      <c r="F5" s="26"/>
      <c r="G5" s="26"/>
      <c r="H5" s="26">
        <v>1000</v>
      </c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8">
        <f t="shared" si="0"/>
        <v>1000</v>
      </c>
      <c r="U5" s="25">
        <f t="shared" si="1"/>
        <v>3066.16</v>
      </c>
      <c r="V5" s="5"/>
    </row>
    <row r="6" spans="1:22" x14ac:dyDescent="0.25">
      <c r="A6" s="24" t="s">
        <v>21</v>
      </c>
      <c r="B6" s="25">
        <f>'[1]avanzo 2025'!V7</f>
        <v>1062</v>
      </c>
      <c r="C6" s="26"/>
      <c r="D6" s="26"/>
      <c r="E6" s="27"/>
      <c r="F6" s="26">
        <v>1062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8">
        <f t="shared" si="0"/>
        <v>1062</v>
      </c>
      <c r="U6" s="25">
        <f t="shared" si="1"/>
        <v>0</v>
      </c>
      <c r="V6" s="5"/>
    </row>
    <row r="7" spans="1:22" x14ac:dyDescent="0.25">
      <c r="A7" s="29" t="s">
        <v>22</v>
      </c>
      <c r="B7" s="30">
        <f>'[1]avanzo 2025'!U30</f>
        <v>116.06</v>
      </c>
      <c r="C7" s="26"/>
      <c r="D7" s="26"/>
      <c r="E7" s="27"/>
      <c r="F7" s="26"/>
      <c r="G7" s="26"/>
      <c r="H7" s="26"/>
      <c r="I7" s="26"/>
      <c r="J7" s="26"/>
      <c r="K7" s="26"/>
      <c r="L7" s="26"/>
      <c r="M7" s="26">
        <v>116.06</v>
      </c>
      <c r="N7" s="26"/>
      <c r="O7" s="26"/>
      <c r="P7" s="26"/>
      <c r="Q7" s="26"/>
      <c r="R7" s="26"/>
      <c r="S7" s="26"/>
      <c r="T7" s="28">
        <f t="shared" si="0"/>
        <v>116.06</v>
      </c>
      <c r="U7" s="25">
        <f t="shared" si="1"/>
        <v>0</v>
      </c>
      <c r="V7" s="5"/>
    </row>
    <row r="8" spans="1:22" x14ac:dyDescent="0.25">
      <c r="A8" s="29" t="s">
        <v>23</v>
      </c>
      <c r="B8" s="30">
        <f>'[1]avanzo 2025'!U49</f>
        <v>131</v>
      </c>
      <c r="C8" s="31"/>
      <c r="D8" s="31"/>
      <c r="E8" s="27"/>
      <c r="F8" s="31"/>
      <c r="G8" s="31"/>
      <c r="H8" s="31">
        <v>131</v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28">
        <f t="shared" si="0"/>
        <v>131</v>
      </c>
      <c r="U8" s="31">
        <f t="shared" si="1"/>
        <v>0</v>
      </c>
      <c r="V8" s="5"/>
    </row>
    <row r="9" spans="1:22" x14ac:dyDescent="0.25">
      <c r="A9" s="29" t="s">
        <v>24</v>
      </c>
      <c r="B9" s="30">
        <f>'[1]avanzo 2025'!U11+'[1]avanzo 2025'!U29</f>
        <v>2099.2700000000009</v>
      </c>
      <c r="C9" s="31"/>
      <c r="D9" s="31"/>
      <c r="E9" s="27"/>
      <c r="F9" s="32"/>
      <c r="G9" s="32">
        <v>2099.27</v>
      </c>
      <c r="H9" s="32"/>
      <c r="I9" s="32"/>
      <c r="J9" s="32"/>
      <c r="K9" s="31"/>
      <c r="L9" s="31"/>
      <c r="M9" s="31"/>
      <c r="N9" s="31"/>
      <c r="O9" s="31"/>
      <c r="P9" s="31"/>
      <c r="Q9" s="31"/>
      <c r="R9" s="31"/>
      <c r="S9" s="31"/>
      <c r="T9" s="28">
        <f t="shared" si="0"/>
        <v>2099.27</v>
      </c>
      <c r="U9" s="31">
        <f t="shared" si="1"/>
        <v>0</v>
      </c>
      <c r="V9" s="5"/>
    </row>
    <row r="10" spans="1:22" x14ac:dyDescent="0.25">
      <c r="A10" s="29" t="s">
        <v>25</v>
      </c>
      <c r="B10" s="30">
        <f>'[1]avanzo 2025'!U31</f>
        <v>129.06999999999994</v>
      </c>
      <c r="C10" s="31"/>
      <c r="D10" s="31"/>
      <c r="E10" s="27"/>
      <c r="F10" s="32"/>
      <c r="G10" s="32"/>
      <c r="H10" s="32">
        <v>129.07</v>
      </c>
      <c r="I10" s="32"/>
      <c r="J10" s="32"/>
      <c r="K10" s="31"/>
      <c r="L10" s="31"/>
      <c r="M10" s="31"/>
      <c r="N10" s="31"/>
      <c r="O10" s="31"/>
      <c r="P10" s="31"/>
      <c r="Q10" s="31"/>
      <c r="R10" s="31"/>
      <c r="S10" s="31"/>
      <c r="T10" s="28">
        <f t="shared" si="0"/>
        <v>129.07</v>
      </c>
      <c r="U10" s="31">
        <f t="shared" si="1"/>
        <v>0</v>
      </c>
      <c r="V10" s="5"/>
    </row>
    <row r="11" spans="1:22" x14ac:dyDescent="0.25">
      <c r="A11" s="33" t="s">
        <v>26</v>
      </c>
      <c r="B11" s="30">
        <f>'[1]avanzo 2025'!V16</f>
        <v>1102.6199999999999</v>
      </c>
      <c r="C11" s="34"/>
      <c r="D11" s="34"/>
      <c r="E11" s="27"/>
      <c r="F11" s="35">
        <v>383.49</v>
      </c>
      <c r="G11" s="36"/>
      <c r="H11" s="32">
        <v>719.13</v>
      </c>
      <c r="I11" s="32"/>
      <c r="J11" s="32"/>
      <c r="K11" s="34"/>
      <c r="L11" s="34"/>
      <c r="M11" s="34"/>
      <c r="N11" s="34"/>
      <c r="O11" s="34"/>
      <c r="P11" s="34"/>
      <c r="Q11" s="31"/>
      <c r="R11" s="34"/>
      <c r="S11" s="34"/>
      <c r="T11" s="28">
        <f t="shared" si="0"/>
        <v>1102.6199999999999</v>
      </c>
      <c r="U11" s="31">
        <f t="shared" si="1"/>
        <v>0</v>
      </c>
      <c r="V11" s="5"/>
    </row>
    <row r="12" spans="1:22" x14ac:dyDescent="0.25">
      <c r="A12" s="33" t="s">
        <v>27</v>
      </c>
      <c r="B12" s="30">
        <f>'[1]avanzo 2025'!V17</f>
        <v>1770.25</v>
      </c>
      <c r="C12" s="34"/>
      <c r="D12" s="34"/>
      <c r="E12" s="27"/>
      <c r="F12" s="35">
        <v>1000</v>
      </c>
      <c r="G12" s="32"/>
      <c r="H12" s="32">
        <v>770.25</v>
      </c>
      <c r="I12" s="32"/>
      <c r="J12" s="32"/>
      <c r="K12" s="34"/>
      <c r="L12" s="34"/>
      <c r="M12" s="34"/>
      <c r="N12" s="34"/>
      <c r="O12" s="34"/>
      <c r="P12" s="34"/>
      <c r="Q12" s="31"/>
      <c r="R12" s="34"/>
      <c r="S12" s="34"/>
      <c r="T12" s="28">
        <f t="shared" si="0"/>
        <v>1770.25</v>
      </c>
      <c r="U12" s="31">
        <f t="shared" si="1"/>
        <v>0</v>
      </c>
      <c r="V12" s="5"/>
    </row>
    <row r="13" spans="1:22" x14ac:dyDescent="0.25">
      <c r="A13" s="37" t="s">
        <v>28</v>
      </c>
      <c r="B13" s="30">
        <f>'[1]avanzo 2025'!V18</f>
        <v>600</v>
      </c>
      <c r="C13" s="34"/>
      <c r="D13" s="34"/>
      <c r="E13" s="27"/>
      <c r="F13" s="35"/>
      <c r="G13" s="32"/>
      <c r="H13" s="32">
        <v>600</v>
      </c>
      <c r="I13" s="32"/>
      <c r="J13" s="32"/>
      <c r="K13" s="34"/>
      <c r="L13" s="34"/>
      <c r="M13" s="34"/>
      <c r="N13" s="34"/>
      <c r="O13" s="34"/>
      <c r="P13" s="34"/>
      <c r="Q13" s="31"/>
      <c r="R13" s="34"/>
      <c r="S13" s="34"/>
      <c r="T13" s="28">
        <f t="shared" si="0"/>
        <v>600</v>
      </c>
      <c r="U13" s="31">
        <f t="shared" si="1"/>
        <v>0</v>
      </c>
      <c r="V13" s="5"/>
    </row>
    <row r="14" spans="1:22" x14ac:dyDescent="0.25">
      <c r="A14" s="37" t="s">
        <v>29</v>
      </c>
      <c r="B14" s="30">
        <f>'[1]avanzo 2025'!V19</f>
        <v>1035</v>
      </c>
      <c r="C14" s="34"/>
      <c r="D14" s="34"/>
      <c r="E14" s="27"/>
      <c r="F14" s="35"/>
      <c r="G14" s="32"/>
      <c r="H14" s="32">
        <v>1035</v>
      </c>
      <c r="I14" s="32"/>
      <c r="J14" s="32"/>
      <c r="K14" s="34"/>
      <c r="L14" s="34"/>
      <c r="M14" s="34"/>
      <c r="N14" s="34"/>
      <c r="O14" s="34"/>
      <c r="P14" s="34"/>
      <c r="Q14" s="31"/>
      <c r="R14" s="34"/>
      <c r="S14" s="34"/>
      <c r="T14" s="28">
        <f t="shared" si="0"/>
        <v>1035</v>
      </c>
      <c r="U14" s="31">
        <f t="shared" si="1"/>
        <v>0</v>
      </c>
      <c r="V14" s="5"/>
    </row>
    <row r="15" spans="1:22" x14ac:dyDescent="0.25">
      <c r="A15" s="37" t="s">
        <v>30</v>
      </c>
      <c r="B15" s="30">
        <f>'[1]avanzo 2025'!V20</f>
        <v>17</v>
      </c>
      <c r="C15" s="34"/>
      <c r="D15" s="34"/>
      <c r="E15" s="27"/>
      <c r="F15" s="35"/>
      <c r="G15" s="32"/>
      <c r="H15" s="32"/>
      <c r="I15" s="32"/>
      <c r="J15" s="32"/>
      <c r="K15" s="34"/>
      <c r="L15" s="34">
        <v>17</v>
      </c>
      <c r="M15" s="34"/>
      <c r="N15" s="34"/>
      <c r="O15" s="34"/>
      <c r="P15" s="34"/>
      <c r="Q15" s="31"/>
      <c r="R15" s="34"/>
      <c r="S15" s="34"/>
      <c r="T15" s="28">
        <f t="shared" si="0"/>
        <v>17</v>
      </c>
      <c r="U15" s="31">
        <f t="shared" si="1"/>
        <v>0</v>
      </c>
      <c r="V15" s="5"/>
    </row>
    <row r="16" spans="1:22" x14ac:dyDescent="0.25">
      <c r="A16" s="37" t="s">
        <v>31</v>
      </c>
      <c r="B16" s="30">
        <f>'[1]avanzo 2025'!U21</f>
        <v>5153.4400000000041</v>
      </c>
      <c r="C16" s="34"/>
      <c r="D16" s="34"/>
      <c r="E16" s="27"/>
      <c r="F16" s="35"/>
      <c r="G16" s="32"/>
      <c r="H16" s="32"/>
      <c r="I16" s="32">
        <v>5153.4399999999996</v>
      </c>
      <c r="J16" s="32"/>
      <c r="K16" s="34"/>
      <c r="L16" s="34"/>
      <c r="M16" s="34"/>
      <c r="N16" s="34"/>
      <c r="O16" s="34"/>
      <c r="P16" s="34"/>
      <c r="Q16" s="31"/>
      <c r="R16" s="34"/>
      <c r="S16" s="34"/>
      <c r="T16" s="28">
        <f t="shared" si="0"/>
        <v>5153.4399999999996</v>
      </c>
      <c r="U16" s="31">
        <f t="shared" si="1"/>
        <v>0</v>
      </c>
      <c r="V16" s="5"/>
    </row>
    <row r="17" spans="1:22" x14ac:dyDescent="0.25">
      <c r="A17" s="37" t="s">
        <v>32</v>
      </c>
      <c r="B17" s="30">
        <f>'[1]avanzo 2025'!U22</f>
        <v>1473.2899999999991</v>
      </c>
      <c r="C17" s="34"/>
      <c r="D17" s="34"/>
      <c r="E17" s="27"/>
      <c r="F17" s="34"/>
      <c r="G17" s="31"/>
      <c r="H17" s="31"/>
      <c r="I17" s="31"/>
      <c r="J17" s="31">
        <v>1473.29</v>
      </c>
      <c r="K17" s="34"/>
      <c r="L17" s="34"/>
      <c r="M17" s="34"/>
      <c r="N17" s="34"/>
      <c r="O17" s="34"/>
      <c r="P17" s="34"/>
      <c r="Q17" s="31"/>
      <c r="R17" s="34"/>
      <c r="S17" s="34"/>
      <c r="T17" s="28">
        <f t="shared" si="0"/>
        <v>1473.29</v>
      </c>
      <c r="U17" s="31">
        <f t="shared" si="1"/>
        <v>0</v>
      </c>
      <c r="V17" s="5"/>
    </row>
    <row r="18" spans="1:22" x14ac:dyDescent="0.25">
      <c r="A18" s="37" t="s">
        <v>33</v>
      </c>
      <c r="B18" s="30">
        <f>'[1]avanzo 2025'!U23</f>
        <v>6750.5799999999972</v>
      </c>
      <c r="C18" s="34"/>
      <c r="D18" s="34"/>
      <c r="E18" s="27"/>
      <c r="F18" s="34"/>
      <c r="G18" s="31"/>
      <c r="H18" s="31"/>
      <c r="I18" s="31"/>
      <c r="J18" s="31"/>
      <c r="K18" s="34">
        <v>6750.58</v>
      </c>
      <c r="L18" s="34"/>
      <c r="M18" s="34"/>
      <c r="N18" s="34"/>
      <c r="O18" s="34"/>
      <c r="P18" s="34"/>
      <c r="Q18" s="31"/>
      <c r="R18" s="34"/>
      <c r="S18" s="34"/>
      <c r="T18" s="28">
        <f t="shared" si="0"/>
        <v>6750.58</v>
      </c>
      <c r="U18" s="31">
        <f t="shared" si="1"/>
        <v>0</v>
      </c>
      <c r="V18" s="5"/>
    </row>
    <row r="19" spans="1:22" x14ac:dyDescent="0.25">
      <c r="A19" s="37" t="s">
        <v>34</v>
      </c>
      <c r="B19" s="30">
        <f>'[1]avanzo 2025'!U34</f>
        <v>28570.84</v>
      </c>
      <c r="C19" s="34"/>
      <c r="D19" s="34"/>
      <c r="E19" s="27"/>
      <c r="F19" s="34"/>
      <c r="G19" s="31"/>
      <c r="H19" s="31"/>
      <c r="I19" s="31"/>
      <c r="J19" s="31"/>
      <c r="K19" s="34"/>
      <c r="L19" s="34"/>
      <c r="M19" s="34"/>
      <c r="N19" s="34">
        <v>28570.84</v>
      </c>
      <c r="O19" s="34"/>
      <c r="P19" s="34"/>
      <c r="Q19" s="31"/>
      <c r="R19" s="34"/>
      <c r="S19" s="34"/>
      <c r="T19" s="28">
        <f t="shared" si="0"/>
        <v>28570.84</v>
      </c>
      <c r="U19" s="31">
        <f t="shared" si="1"/>
        <v>0</v>
      </c>
      <c r="V19" s="5"/>
    </row>
    <row r="20" spans="1:22" x14ac:dyDescent="0.25">
      <c r="A20" s="37" t="s">
        <v>35</v>
      </c>
      <c r="B20" s="30">
        <f>'[1]avanzo 2025'!U35</f>
        <v>32901.67</v>
      </c>
      <c r="C20" s="34"/>
      <c r="D20" s="34"/>
      <c r="E20" s="27"/>
      <c r="F20" s="34"/>
      <c r="G20" s="31"/>
      <c r="H20" s="31"/>
      <c r="I20" s="31"/>
      <c r="J20" s="31"/>
      <c r="K20" s="34"/>
      <c r="L20" s="34"/>
      <c r="M20" s="34"/>
      <c r="N20" s="34"/>
      <c r="O20" s="34">
        <v>32901.67</v>
      </c>
      <c r="P20" s="34"/>
      <c r="Q20" s="31"/>
      <c r="R20" s="34"/>
      <c r="S20" s="34"/>
      <c r="T20" s="28">
        <f t="shared" si="0"/>
        <v>32901.67</v>
      </c>
      <c r="U20" s="31">
        <f t="shared" si="1"/>
        <v>0</v>
      </c>
      <c r="V20" s="5"/>
    </row>
    <row r="21" spans="1:22" x14ac:dyDescent="0.25">
      <c r="A21" s="37" t="s">
        <v>36</v>
      </c>
      <c r="B21" s="30">
        <f>'[1]avanzo 2025'!U36</f>
        <v>3064.6099999999997</v>
      </c>
      <c r="C21" s="34"/>
      <c r="D21" s="34"/>
      <c r="E21" s="27"/>
      <c r="F21" s="34"/>
      <c r="G21" s="31"/>
      <c r="H21" s="31"/>
      <c r="I21" s="31"/>
      <c r="J21" s="31"/>
      <c r="K21" s="34"/>
      <c r="L21" s="34"/>
      <c r="M21" s="34"/>
      <c r="N21" s="34"/>
      <c r="O21" s="34"/>
      <c r="P21" s="34">
        <v>3064.61</v>
      </c>
      <c r="Q21" s="31"/>
      <c r="R21" s="34"/>
      <c r="S21" s="34"/>
      <c r="T21" s="28">
        <f t="shared" si="0"/>
        <v>3064.61</v>
      </c>
      <c r="U21" s="31">
        <f t="shared" si="1"/>
        <v>0</v>
      </c>
      <c r="V21" s="5"/>
    </row>
    <row r="22" spans="1:22" x14ac:dyDescent="0.25">
      <c r="A22" s="37" t="s">
        <v>37</v>
      </c>
      <c r="B22" s="30">
        <f>'[1]avanzo 2025'!U41</f>
        <v>1380.34</v>
      </c>
      <c r="C22" s="34"/>
      <c r="D22" s="34"/>
      <c r="E22" s="27"/>
      <c r="F22" s="34">
        <v>786.15</v>
      </c>
      <c r="G22" s="31"/>
      <c r="H22" s="31">
        <v>594.19000000000005</v>
      </c>
      <c r="I22" s="31"/>
      <c r="J22" s="31"/>
      <c r="K22" s="34"/>
      <c r="L22" s="34"/>
      <c r="M22" s="34"/>
      <c r="N22" s="34"/>
      <c r="O22" s="34"/>
      <c r="P22" s="34"/>
      <c r="Q22" s="31"/>
      <c r="R22" s="34"/>
      <c r="S22" s="34"/>
      <c r="T22" s="28">
        <f t="shared" si="0"/>
        <v>1380.3400000000001</v>
      </c>
      <c r="U22" s="31">
        <f t="shared" si="1"/>
        <v>0</v>
      </c>
      <c r="V22" s="5"/>
    </row>
    <row r="23" spans="1:22" x14ac:dyDescent="0.25">
      <c r="A23" s="38" t="s">
        <v>38</v>
      </c>
      <c r="B23" s="39">
        <f>SUM(B4:B22)</f>
        <v>117941.51</v>
      </c>
      <c r="C23" s="39">
        <f>SUM(C4:C17)</f>
        <v>0</v>
      </c>
      <c r="D23" s="39"/>
      <c r="E23" s="39"/>
      <c r="F23" s="39">
        <f t="shared" ref="F23:S23" si="2">SUM(F4:F22)</f>
        <v>16231.64</v>
      </c>
      <c r="G23" s="39">
        <f t="shared" si="2"/>
        <v>4599.2700000000004</v>
      </c>
      <c r="H23" s="39">
        <f t="shared" si="2"/>
        <v>6978.6400000000012</v>
      </c>
      <c r="I23" s="39">
        <f t="shared" si="2"/>
        <v>5153.4399999999996</v>
      </c>
      <c r="J23" s="39">
        <f t="shared" si="2"/>
        <v>1473.29</v>
      </c>
      <c r="K23" s="39">
        <f t="shared" si="2"/>
        <v>6750.58</v>
      </c>
      <c r="L23" s="39">
        <f t="shared" si="2"/>
        <v>17</v>
      </c>
      <c r="M23" s="39">
        <f t="shared" si="2"/>
        <v>616.05999999999995</v>
      </c>
      <c r="N23" s="39">
        <f t="shared" si="2"/>
        <v>28570.84</v>
      </c>
      <c r="O23" s="39">
        <f t="shared" si="2"/>
        <v>32901.67</v>
      </c>
      <c r="P23" s="39">
        <f t="shared" si="2"/>
        <v>3064.61</v>
      </c>
      <c r="Q23" s="39">
        <f t="shared" si="2"/>
        <v>1500</v>
      </c>
      <c r="R23" s="39">
        <f t="shared" si="2"/>
        <v>0</v>
      </c>
      <c r="S23" s="39">
        <f t="shared" si="2"/>
        <v>0</v>
      </c>
      <c r="T23" s="40"/>
      <c r="U23" s="40"/>
      <c r="V23" s="5"/>
    </row>
    <row r="24" spans="1:22" x14ac:dyDescent="0.25">
      <c r="A24" s="41" t="s">
        <v>39</v>
      </c>
      <c r="B24" s="42"/>
      <c r="C24" s="34">
        <v>8619.33</v>
      </c>
      <c r="D24" s="34"/>
      <c r="E24" s="27">
        <f>C24+D24</f>
        <v>8619.33</v>
      </c>
      <c r="F24" s="34">
        <v>5500</v>
      </c>
      <c r="G24" s="31">
        <v>2119.33</v>
      </c>
      <c r="H24" s="31"/>
      <c r="I24" s="31"/>
      <c r="J24" s="31"/>
      <c r="K24" s="34"/>
      <c r="L24" s="34"/>
      <c r="M24" s="34"/>
      <c r="N24" s="34"/>
      <c r="O24" s="34"/>
      <c r="P24" s="34"/>
      <c r="Q24" s="31"/>
      <c r="R24" s="34"/>
      <c r="S24" s="34"/>
      <c r="T24" s="28">
        <f>SUM(F24:S24)</f>
        <v>7619.33</v>
      </c>
      <c r="U24" s="31">
        <f>B24+E24-T24</f>
        <v>1000</v>
      </c>
      <c r="V24" s="5" t="s">
        <v>40</v>
      </c>
    </row>
    <row r="25" spans="1:22" x14ac:dyDescent="0.25">
      <c r="A25" s="41" t="s">
        <v>41</v>
      </c>
      <c r="B25" s="42"/>
      <c r="C25" s="34">
        <v>3333.33</v>
      </c>
      <c r="D25" s="34"/>
      <c r="E25" s="27">
        <f>C25+D25</f>
        <v>3333.33</v>
      </c>
      <c r="F25" s="34"/>
      <c r="G25" s="31">
        <v>3333.33</v>
      </c>
      <c r="H25" s="31"/>
      <c r="I25" s="31"/>
      <c r="J25" s="31"/>
      <c r="K25" s="34"/>
      <c r="L25" s="34"/>
      <c r="M25" s="34"/>
      <c r="N25" s="34"/>
      <c r="O25" s="34"/>
      <c r="P25" s="34"/>
      <c r="Q25" s="31"/>
      <c r="R25" s="34"/>
      <c r="S25" s="34"/>
      <c r="T25" s="28">
        <f>SUM(F25:S25)</f>
        <v>3333.33</v>
      </c>
      <c r="U25" s="31">
        <f>B25+E25-T25</f>
        <v>0</v>
      </c>
      <c r="V25" s="5"/>
    </row>
    <row r="26" spans="1:22" x14ac:dyDescent="0.25">
      <c r="A26" s="38" t="s">
        <v>38</v>
      </c>
      <c r="B26" s="43">
        <f t="shared" ref="B26:S26" si="3">SUM(B24:B25)</f>
        <v>0</v>
      </c>
      <c r="C26" s="44">
        <f t="shared" si="3"/>
        <v>11952.66</v>
      </c>
      <c r="D26" s="45">
        <f t="shared" si="3"/>
        <v>0</v>
      </c>
      <c r="E26" s="39">
        <f t="shared" si="3"/>
        <v>11952.66</v>
      </c>
      <c r="F26" s="44">
        <f t="shared" si="3"/>
        <v>5500</v>
      </c>
      <c r="G26" s="44">
        <f t="shared" si="3"/>
        <v>5452.66</v>
      </c>
      <c r="H26" s="44">
        <f t="shared" si="3"/>
        <v>0</v>
      </c>
      <c r="I26" s="44">
        <f t="shared" si="3"/>
        <v>0</v>
      </c>
      <c r="J26" s="44">
        <f t="shared" si="3"/>
        <v>0</v>
      </c>
      <c r="K26" s="44">
        <f t="shared" si="3"/>
        <v>0</v>
      </c>
      <c r="L26" s="44">
        <f t="shared" si="3"/>
        <v>0</v>
      </c>
      <c r="M26" s="44">
        <f t="shared" si="3"/>
        <v>0</v>
      </c>
      <c r="N26" s="44"/>
      <c r="O26" s="44"/>
      <c r="P26" s="44"/>
      <c r="Q26" s="44">
        <f t="shared" si="3"/>
        <v>0</v>
      </c>
      <c r="R26" s="44">
        <f t="shared" si="3"/>
        <v>0</v>
      </c>
      <c r="S26" s="44">
        <f t="shared" si="3"/>
        <v>0</v>
      </c>
      <c r="T26" s="40"/>
      <c r="U26" s="40"/>
      <c r="V26" s="5"/>
    </row>
    <row r="27" spans="1:22" x14ac:dyDescent="0.25">
      <c r="A27" s="41"/>
      <c r="B27" s="42"/>
      <c r="C27" s="34"/>
      <c r="D27" s="46"/>
      <c r="E27" s="27">
        <f>C27+D27</f>
        <v>0</v>
      </c>
      <c r="F27" s="34"/>
      <c r="G27" s="31"/>
      <c r="H27" s="31"/>
      <c r="I27" s="31"/>
      <c r="J27" s="31"/>
      <c r="K27" s="34"/>
      <c r="L27" s="34"/>
      <c r="M27" s="34"/>
      <c r="N27" s="34"/>
      <c r="O27" s="34"/>
      <c r="P27" s="34"/>
      <c r="Q27" s="31"/>
      <c r="R27" s="34"/>
      <c r="S27" s="34"/>
      <c r="T27" s="28">
        <f>SUM(F27:S27)</f>
        <v>0</v>
      </c>
      <c r="U27" s="31">
        <f>B27+E27-T27</f>
        <v>0</v>
      </c>
      <c r="V27" s="5"/>
    </row>
    <row r="28" spans="1:22" x14ac:dyDescent="0.25">
      <c r="A28" s="41"/>
      <c r="B28" s="42"/>
      <c r="C28" s="34"/>
      <c r="D28" s="34"/>
      <c r="E28" s="27">
        <f t="shared" ref="E28:E43" si="4">C28+D28</f>
        <v>0</v>
      </c>
      <c r="F28" s="34"/>
      <c r="G28" s="31"/>
      <c r="H28" s="31"/>
      <c r="I28" s="31"/>
      <c r="J28" s="31"/>
      <c r="K28" s="34"/>
      <c r="L28" s="34"/>
      <c r="M28" s="34"/>
      <c r="N28" s="34"/>
      <c r="O28" s="34"/>
      <c r="P28" s="34"/>
      <c r="Q28" s="31"/>
      <c r="R28" s="34"/>
      <c r="S28" s="34"/>
      <c r="T28" s="28">
        <f>SUM(F28:S28)</f>
        <v>0</v>
      </c>
      <c r="U28" s="31">
        <f>B28+E28-T28</f>
        <v>0</v>
      </c>
      <c r="V28" s="5"/>
    </row>
    <row r="29" spans="1:22" x14ac:dyDescent="0.25">
      <c r="A29" s="38" t="s">
        <v>38</v>
      </c>
      <c r="B29" s="43">
        <f>SUM(B28:B28)</f>
        <v>0</v>
      </c>
      <c r="C29" s="44"/>
      <c r="D29" s="45">
        <f>SUM(D27:D28)</f>
        <v>0</v>
      </c>
      <c r="E29" s="39">
        <f t="shared" si="4"/>
        <v>0</v>
      </c>
      <c r="F29" s="44">
        <f t="shared" ref="F29:S29" si="5">SUM(F28:F28)</f>
        <v>0</v>
      </c>
      <c r="G29" s="44">
        <f t="shared" si="5"/>
        <v>0</v>
      </c>
      <c r="H29" s="44">
        <f t="shared" si="5"/>
        <v>0</v>
      </c>
      <c r="I29" s="44">
        <f t="shared" si="5"/>
        <v>0</v>
      </c>
      <c r="J29" s="44">
        <f t="shared" si="5"/>
        <v>0</v>
      </c>
      <c r="K29" s="44">
        <f t="shared" si="5"/>
        <v>0</v>
      </c>
      <c r="L29" s="44">
        <f t="shared" si="5"/>
        <v>0</v>
      </c>
      <c r="M29" s="44">
        <f t="shared" si="5"/>
        <v>0</v>
      </c>
      <c r="N29" s="44">
        <f t="shared" si="5"/>
        <v>0</v>
      </c>
      <c r="O29" s="44">
        <f t="shared" si="5"/>
        <v>0</v>
      </c>
      <c r="P29" s="44">
        <f t="shared" si="5"/>
        <v>0</v>
      </c>
      <c r="Q29" s="44">
        <f t="shared" si="5"/>
        <v>0</v>
      </c>
      <c r="R29" s="44">
        <f t="shared" si="5"/>
        <v>0</v>
      </c>
      <c r="S29" s="44">
        <f t="shared" si="5"/>
        <v>0</v>
      </c>
      <c r="T29" s="40"/>
      <c r="U29" s="40"/>
      <c r="V29" s="5"/>
    </row>
    <row r="30" spans="1:22" x14ac:dyDescent="0.25">
      <c r="A30" s="41" t="s">
        <v>42</v>
      </c>
      <c r="B30" s="47"/>
      <c r="C30" s="34">
        <v>6000</v>
      </c>
      <c r="D30" s="34"/>
      <c r="E30" s="27">
        <f t="shared" si="4"/>
        <v>6000</v>
      </c>
      <c r="F30" s="35">
        <v>3000</v>
      </c>
      <c r="G30" s="32"/>
      <c r="H30" s="32">
        <v>3000</v>
      </c>
      <c r="I30" s="32"/>
      <c r="J30" s="32"/>
      <c r="K30" s="34"/>
      <c r="L30" s="34"/>
      <c r="M30" s="34"/>
      <c r="N30" s="34"/>
      <c r="O30" s="34"/>
      <c r="P30" s="34"/>
      <c r="Q30" s="31"/>
      <c r="R30" s="34"/>
      <c r="S30" s="34"/>
      <c r="T30" s="28">
        <f>SUM(F30:S30)</f>
        <v>6000</v>
      </c>
      <c r="U30" s="31">
        <f>B30+E30-T30</f>
        <v>0</v>
      </c>
      <c r="V30" s="5"/>
    </row>
    <row r="31" spans="1:22" x14ac:dyDescent="0.25">
      <c r="A31" s="48" t="s">
        <v>43</v>
      </c>
      <c r="B31" s="47"/>
      <c r="C31" s="34">
        <v>2168.9</v>
      </c>
      <c r="D31" s="34"/>
      <c r="E31" s="27">
        <f t="shared" si="4"/>
        <v>2168.9</v>
      </c>
      <c r="F31" s="35">
        <v>977.899</v>
      </c>
      <c r="G31" s="32"/>
      <c r="H31" s="32">
        <v>1191</v>
      </c>
      <c r="I31" s="32"/>
      <c r="J31" s="32"/>
      <c r="K31" s="34"/>
      <c r="L31" s="34"/>
      <c r="M31" s="34"/>
      <c r="N31" s="34"/>
      <c r="O31" s="34"/>
      <c r="P31" s="34"/>
      <c r="Q31" s="31"/>
      <c r="R31" s="34"/>
      <c r="S31" s="34"/>
      <c r="T31" s="28">
        <f>SUM(F31:S31)</f>
        <v>2168.8989999999999</v>
      </c>
      <c r="U31" s="31">
        <f>B31+E31-T31</f>
        <v>1.0000000002037268E-3</v>
      </c>
      <c r="V31" s="5"/>
    </row>
    <row r="32" spans="1:22" x14ac:dyDescent="0.25">
      <c r="A32" s="48" t="s">
        <v>44</v>
      </c>
      <c r="B32" s="47"/>
      <c r="C32" s="34">
        <v>2374.5</v>
      </c>
      <c r="D32" s="34"/>
      <c r="E32" s="27">
        <f t="shared" si="4"/>
        <v>2374.5</v>
      </c>
      <c r="F32" s="35">
        <v>1035.4100000000001</v>
      </c>
      <c r="G32" s="32"/>
      <c r="H32" s="32">
        <v>1339.09</v>
      </c>
      <c r="I32" s="32"/>
      <c r="J32" s="32"/>
      <c r="K32" s="34"/>
      <c r="L32" s="34"/>
      <c r="M32" s="34"/>
      <c r="N32" s="34"/>
      <c r="O32" s="34"/>
      <c r="P32" s="34"/>
      <c r="Q32" s="31"/>
      <c r="R32" s="34"/>
      <c r="S32" s="34"/>
      <c r="T32" s="28">
        <f>SUM(F32:S32)</f>
        <v>2374.5</v>
      </c>
      <c r="U32" s="31">
        <f>B32+E32-T32</f>
        <v>0</v>
      </c>
      <c r="V32" s="5"/>
    </row>
    <row r="33" spans="1:22" x14ac:dyDescent="0.25">
      <c r="A33" s="41" t="s">
        <v>45</v>
      </c>
      <c r="B33" s="49"/>
      <c r="C33" s="50">
        <v>2553.2199999999998</v>
      </c>
      <c r="D33" s="50"/>
      <c r="E33" s="27">
        <f t="shared" si="4"/>
        <v>2553.2199999999998</v>
      </c>
      <c r="F33" s="50">
        <v>2553.2199999999998</v>
      </c>
      <c r="G33" s="51"/>
      <c r="H33" s="51"/>
      <c r="I33" s="51"/>
      <c r="J33" s="51"/>
      <c r="K33" s="50"/>
      <c r="L33" s="50"/>
      <c r="M33" s="50"/>
      <c r="N33" s="50"/>
      <c r="O33" s="50"/>
      <c r="P33" s="50"/>
      <c r="Q33" s="51"/>
      <c r="R33" s="50"/>
      <c r="S33" s="50"/>
      <c r="T33" s="28">
        <f>SUM(F33:S33)</f>
        <v>2553.2199999999998</v>
      </c>
      <c r="U33" s="31">
        <f>B33+E33-T33</f>
        <v>0</v>
      </c>
      <c r="V33" s="5"/>
    </row>
    <row r="34" spans="1:22" x14ac:dyDescent="0.25">
      <c r="A34" s="38" t="s">
        <v>38</v>
      </c>
      <c r="B34" s="43">
        <f t="shared" ref="B34:S34" si="6">SUM(B30:B33)</f>
        <v>0</v>
      </c>
      <c r="C34" s="44">
        <f t="shared" si="6"/>
        <v>13096.619999999999</v>
      </c>
      <c r="D34" s="45">
        <f t="shared" si="6"/>
        <v>0</v>
      </c>
      <c r="E34" s="39">
        <f t="shared" si="6"/>
        <v>13096.619999999999</v>
      </c>
      <c r="F34" s="44">
        <f t="shared" si="6"/>
        <v>7566.5290000000005</v>
      </c>
      <c r="G34" s="44">
        <f t="shared" si="6"/>
        <v>0</v>
      </c>
      <c r="H34" s="44">
        <f t="shared" si="6"/>
        <v>5530.09</v>
      </c>
      <c r="I34" s="44">
        <f t="shared" si="6"/>
        <v>0</v>
      </c>
      <c r="J34" s="44">
        <f t="shared" si="6"/>
        <v>0</v>
      </c>
      <c r="K34" s="44">
        <f t="shared" si="6"/>
        <v>0</v>
      </c>
      <c r="L34" s="44">
        <f t="shared" si="6"/>
        <v>0</v>
      </c>
      <c r="M34" s="44">
        <f t="shared" si="6"/>
        <v>0</v>
      </c>
      <c r="N34" s="44">
        <f t="shared" si="6"/>
        <v>0</v>
      </c>
      <c r="O34" s="44">
        <f t="shared" si="6"/>
        <v>0</v>
      </c>
      <c r="P34" s="44">
        <f t="shared" si="6"/>
        <v>0</v>
      </c>
      <c r="Q34" s="44">
        <f t="shared" si="6"/>
        <v>0</v>
      </c>
      <c r="R34" s="44">
        <f t="shared" si="6"/>
        <v>0</v>
      </c>
      <c r="S34" s="44">
        <f t="shared" si="6"/>
        <v>0</v>
      </c>
      <c r="T34" s="40"/>
      <c r="U34" s="40"/>
      <c r="V34" s="5"/>
    </row>
    <row r="35" spans="1:22" x14ac:dyDescent="0.25">
      <c r="A35" s="48" t="s">
        <v>46</v>
      </c>
      <c r="B35" s="47"/>
      <c r="C35" s="34">
        <v>15000</v>
      </c>
      <c r="D35" s="34"/>
      <c r="E35" s="27">
        <f t="shared" si="4"/>
        <v>15000</v>
      </c>
      <c r="F35" s="34"/>
      <c r="G35" s="31"/>
      <c r="H35" s="31"/>
      <c r="I35" s="31"/>
      <c r="J35" s="31"/>
      <c r="K35" s="34"/>
      <c r="L35" s="34">
        <v>15000</v>
      </c>
      <c r="M35" s="34"/>
      <c r="N35" s="34"/>
      <c r="O35" s="34"/>
      <c r="P35" s="34"/>
      <c r="Q35" s="31"/>
      <c r="R35" s="34"/>
      <c r="S35" s="34"/>
      <c r="T35" s="28">
        <f>SUM(F35:S35)</f>
        <v>15000</v>
      </c>
      <c r="U35" s="31">
        <f>B35+E35-T35</f>
        <v>0</v>
      </c>
      <c r="V35" s="5"/>
    </row>
    <row r="36" spans="1:22" x14ac:dyDescent="0.25">
      <c r="A36" s="41" t="s">
        <v>47</v>
      </c>
      <c r="B36" s="47"/>
      <c r="C36" s="34">
        <v>4300</v>
      </c>
      <c r="D36" s="34"/>
      <c r="E36" s="27">
        <f t="shared" si="4"/>
        <v>4300</v>
      </c>
      <c r="F36" s="34">
        <v>4300</v>
      </c>
      <c r="G36" s="31"/>
      <c r="H36" s="31"/>
      <c r="I36" s="31"/>
      <c r="J36" s="31"/>
      <c r="K36" s="34"/>
      <c r="L36" s="34"/>
      <c r="M36" s="34"/>
      <c r="N36" s="34"/>
      <c r="O36" s="34"/>
      <c r="P36" s="34"/>
      <c r="Q36" s="31"/>
      <c r="R36" s="34"/>
      <c r="S36" s="34"/>
      <c r="T36" s="28">
        <f>SUM(F36:S36)</f>
        <v>4300</v>
      </c>
      <c r="U36" s="31">
        <f>B36+E36-T36</f>
        <v>0</v>
      </c>
      <c r="V36" s="5"/>
    </row>
    <row r="37" spans="1:22" x14ac:dyDescent="0.25">
      <c r="A37" s="41" t="s">
        <v>48</v>
      </c>
      <c r="B37" s="47"/>
      <c r="C37" s="34">
        <v>650</v>
      </c>
      <c r="D37" s="34"/>
      <c r="E37" s="27">
        <f t="shared" si="4"/>
        <v>650</v>
      </c>
      <c r="F37" s="34">
        <v>650</v>
      </c>
      <c r="G37" s="31"/>
      <c r="H37" s="31"/>
      <c r="I37" s="31"/>
      <c r="J37" s="31"/>
      <c r="K37" s="34"/>
      <c r="L37" s="34"/>
      <c r="M37" s="34"/>
      <c r="N37" s="34"/>
      <c r="O37" s="34"/>
      <c r="P37" s="34"/>
      <c r="Q37" s="31"/>
      <c r="R37" s="34"/>
      <c r="S37" s="34"/>
      <c r="T37" s="28">
        <f>SUM(F37:S37)</f>
        <v>650</v>
      </c>
      <c r="U37" s="31">
        <f>B37+E37-T37</f>
        <v>0</v>
      </c>
      <c r="V37" s="5"/>
    </row>
    <row r="38" spans="1:22" x14ac:dyDescent="0.25">
      <c r="A38" s="41" t="s">
        <v>49</v>
      </c>
      <c r="B38" s="47"/>
      <c r="C38" s="34">
        <v>3400</v>
      </c>
      <c r="D38" s="46"/>
      <c r="E38" s="27">
        <f>C38+D38</f>
        <v>3400</v>
      </c>
      <c r="F38" s="34">
        <v>3400</v>
      </c>
      <c r="G38" s="31"/>
      <c r="H38" s="31"/>
      <c r="I38" s="31"/>
      <c r="J38" s="31"/>
      <c r="K38" s="34"/>
      <c r="L38" s="34"/>
      <c r="M38" s="34"/>
      <c r="N38" s="34"/>
      <c r="O38" s="34"/>
      <c r="P38" s="34"/>
      <c r="Q38" s="31"/>
      <c r="R38" s="34"/>
      <c r="S38" s="34"/>
      <c r="T38" s="28">
        <f>SUM(F38:S38)</f>
        <v>3400</v>
      </c>
      <c r="U38" s="31">
        <f>B38+E38-T38</f>
        <v>0</v>
      </c>
      <c r="V38" s="5"/>
    </row>
    <row r="39" spans="1:22" x14ac:dyDescent="0.25">
      <c r="A39" s="41" t="s">
        <v>50</v>
      </c>
      <c r="B39" s="47"/>
      <c r="C39" s="34">
        <v>1650</v>
      </c>
      <c r="D39" s="46"/>
      <c r="E39" s="27">
        <f t="shared" si="4"/>
        <v>1650</v>
      </c>
      <c r="F39" s="34"/>
      <c r="G39" s="31"/>
      <c r="H39" s="31">
        <v>1650</v>
      </c>
      <c r="I39" s="31"/>
      <c r="J39" s="31"/>
      <c r="K39" s="34"/>
      <c r="L39" s="34"/>
      <c r="M39" s="34"/>
      <c r="N39" s="34"/>
      <c r="O39" s="34"/>
      <c r="P39" s="34"/>
      <c r="Q39" s="31"/>
      <c r="R39" s="34"/>
      <c r="S39" s="34"/>
      <c r="T39" s="28">
        <f>SUM(F39:S39)</f>
        <v>1650</v>
      </c>
      <c r="U39" s="31">
        <f>B39+E39-T39</f>
        <v>0</v>
      </c>
      <c r="V39" s="5"/>
    </row>
    <row r="40" spans="1:22" x14ac:dyDescent="0.25">
      <c r="A40" s="38" t="s">
        <v>38</v>
      </c>
      <c r="B40" s="43">
        <f>SUM(B35:B37)</f>
        <v>0</v>
      </c>
      <c r="C40" s="44">
        <f>SUM(C35:C39)</f>
        <v>25000</v>
      </c>
      <c r="D40" s="45">
        <f>SUM(D35:D39)</f>
        <v>0</v>
      </c>
      <c r="E40" s="44">
        <f>SUM(E35:E39)</f>
        <v>25000</v>
      </c>
      <c r="F40" s="44">
        <f>SUM(F35:F39)</f>
        <v>8350</v>
      </c>
      <c r="G40" s="44">
        <f>SUM(G35:G37)</f>
        <v>0</v>
      </c>
      <c r="H40" s="44">
        <f t="shared" ref="H40:S40" si="7">SUM(H35:H39)</f>
        <v>1650</v>
      </c>
      <c r="I40" s="44">
        <f t="shared" si="7"/>
        <v>0</v>
      </c>
      <c r="J40" s="44">
        <f t="shared" si="7"/>
        <v>0</v>
      </c>
      <c r="K40" s="44">
        <f t="shared" si="7"/>
        <v>0</v>
      </c>
      <c r="L40" s="44">
        <f t="shared" si="7"/>
        <v>15000</v>
      </c>
      <c r="M40" s="44">
        <f t="shared" si="7"/>
        <v>0</v>
      </c>
      <c r="N40" s="44">
        <f t="shared" si="7"/>
        <v>0</v>
      </c>
      <c r="O40" s="44">
        <f t="shared" si="7"/>
        <v>0</v>
      </c>
      <c r="P40" s="44">
        <f t="shared" si="7"/>
        <v>0</v>
      </c>
      <c r="Q40" s="44">
        <f t="shared" si="7"/>
        <v>0</v>
      </c>
      <c r="R40" s="44">
        <f t="shared" si="7"/>
        <v>0</v>
      </c>
      <c r="S40" s="44">
        <f t="shared" si="7"/>
        <v>0</v>
      </c>
      <c r="T40" s="40"/>
      <c r="U40" s="40"/>
      <c r="V40" s="5"/>
    </row>
    <row r="41" spans="1:22" x14ac:dyDescent="0.25">
      <c r="A41" s="41" t="s">
        <v>51</v>
      </c>
      <c r="B41" s="42"/>
      <c r="C41" s="34">
        <v>0.01</v>
      </c>
      <c r="D41" s="46"/>
      <c r="E41" s="27">
        <f>C41+D41</f>
        <v>0.01</v>
      </c>
      <c r="F41" s="34">
        <v>0.01</v>
      </c>
      <c r="G41" s="31"/>
      <c r="H41" s="31"/>
      <c r="I41" s="31"/>
      <c r="J41" s="31"/>
      <c r="K41" s="34"/>
      <c r="L41" s="34"/>
      <c r="M41" s="34"/>
      <c r="N41" s="34"/>
      <c r="O41" s="34"/>
      <c r="P41" s="34"/>
      <c r="Q41" s="31"/>
      <c r="R41" s="34"/>
      <c r="S41" s="34"/>
      <c r="T41" s="28">
        <f>SUM(F41:S41)</f>
        <v>0.01</v>
      </c>
      <c r="U41" s="31">
        <f>B41+E41-T41</f>
        <v>0</v>
      </c>
      <c r="V41" s="5"/>
    </row>
    <row r="42" spans="1:22" x14ac:dyDescent="0.25">
      <c r="A42" s="41"/>
      <c r="B42" s="42"/>
      <c r="C42" s="34"/>
      <c r="D42" s="46"/>
      <c r="E42" s="27">
        <f>C42+D42</f>
        <v>0</v>
      </c>
      <c r="F42" s="34"/>
      <c r="G42" s="31"/>
      <c r="H42" s="31"/>
      <c r="I42" s="31"/>
      <c r="J42" s="31"/>
      <c r="K42" s="34"/>
      <c r="L42" s="34"/>
      <c r="M42" s="34"/>
      <c r="N42" s="34"/>
      <c r="O42" s="34"/>
      <c r="P42" s="34"/>
      <c r="Q42" s="31"/>
      <c r="R42" s="34"/>
      <c r="S42" s="34"/>
      <c r="T42" s="28">
        <f>SUM(F42:S42)</f>
        <v>0</v>
      </c>
      <c r="U42" s="31">
        <f>B42+E42-T42</f>
        <v>0</v>
      </c>
      <c r="V42" s="5"/>
    </row>
    <row r="43" spans="1:22" x14ac:dyDescent="0.25">
      <c r="A43" s="41"/>
      <c r="B43" s="42"/>
      <c r="C43" s="34"/>
      <c r="D43" s="34"/>
      <c r="E43" s="27">
        <f t="shared" si="4"/>
        <v>0</v>
      </c>
      <c r="F43" s="34"/>
      <c r="G43" s="31"/>
      <c r="H43" s="31"/>
      <c r="I43" s="31"/>
      <c r="J43" s="31"/>
      <c r="K43" s="34"/>
      <c r="L43" s="34"/>
      <c r="M43" s="34"/>
      <c r="N43" s="34"/>
      <c r="O43" s="34"/>
      <c r="P43" s="34"/>
      <c r="Q43" s="31"/>
      <c r="R43" s="34"/>
      <c r="S43" s="34"/>
      <c r="T43" s="28">
        <f>SUM(F43:S43)</f>
        <v>0</v>
      </c>
      <c r="U43" s="31">
        <f>B43+E43-T43</f>
        <v>0</v>
      </c>
      <c r="V43" s="5"/>
    </row>
    <row r="44" spans="1:22" x14ac:dyDescent="0.25">
      <c r="A44" s="38" t="s">
        <v>38</v>
      </c>
      <c r="B44" s="52">
        <f>SUM(B43:B43)</f>
        <v>0</v>
      </c>
      <c r="C44" s="53">
        <f>SUM(C43:C43)</f>
        <v>0</v>
      </c>
      <c r="D44" s="54">
        <f>SUM(D41:D43)</f>
        <v>0</v>
      </c>
      <c r="E44" s="39">
        <f>SUM(E41:E43)</f>
        <v>0.01</v>
      </c>
      <c r="F44" s="53">
        <f>SUM(F41:F43)</f>
        <v>0.01</v>
      </c>
      <c r="G44" s="53">
        <f>SUM(G43:G43)</f>
        <v>0</v>
      </c>
      <c r="H44" s="53">
        <f>SUM(H43:H43)</f>
        <v>0</v>
      </c>
      <c r="I44" s="53"/>
      <c r="J44" s="53"/>
      <c r="K44" s="53">
        <f>SUM(K43:K43)</f>
        <v>0</v>
      </c>
      <c r="L44" s="53"/>
      <c r="M44" s="53">
        <f>SUM(M43:M43)</f>
        <v>0</v>
      </c>
      <c r="N44" s="53"/>
      <c r="O44" s="53"/>
      <c r="P44" s="53"/>
      <c r="Q44" s="53">
        <f>SUM(Q43:Q43)</f>
        <v>0</v>
      </c>
      <c r="R44" s="53">
        <f>SUM(R43:R43)</f>
        <v>0</v>
      </c>
      <c r="S44" s="53">
        <f>SUM(S43:S43)</f>
        <v>0</v>
      </c>
      <c r="T44" s="40"/>
      <c r="U44" s="39"/>
      <c r="V44" s="5"/>
    </row>
    <row r="45" spans="1:22" x14ac:dyDescent="0.25">
      <c r="A45" s="41" t="s">
        <v>52</v>
      </c>
      <c r="B45" s="55">
        <f t="shared" ref="B45:S45" si="8">B23+B26+B29+B34+B40+B44</f>
        <v>117941.51</v>
      </c>
      <c r="C45" s="55">
        <f t="shared" si="8"/>
        <v>50049.279999999999</v>
      </c>
      <c r="D45" s="55">
        <f t="shared" si="8"/>
        <v>0</v>
      </c>
      <c r="E45" s="27">
        <f>E23+E26+E29+E34+E40+E44</f>
        <v>50049.29</v>
      </c>
      <c r="F45" s="56">
        <f t="shared" si="8"/>
        <v>37648.179000000004</v>
      </c>
      <c r="G45" s="56">
        <f t="shared" si="8"/>
        <v>10051.93</v>
      </c>
      <c r="H45" s="56">
        <f t="shared" si="8"/>
        <v>14158.730000000001</v>
      </c>
      <c r="I45" s="56">
        <f t="shared" si="8"/>
        <v>5153.4399999999996</v>
      </c>
      <c r="J45" s="56">
        <f t="shared" si="8"/>
        <v>1473.29</v>
      </c>
      <c r="K45" s="56">
        <f t="shared" si="8"/>
        <v>6750.58</v>
      </c>
      <c r="L45" s="56">
        <f t="shared" si="8"/>
        <v>15017</v>
      </c>
      <c r="M45" s="56">
        <f t="shared" si="8"/>
        <v>616.05999999999995</v>
      </c>
      <c r="N45" s="56">
        <f t="shared" si="8"/>
        <v>28570.84</v>
      </c>
      <c r="O45" s="56">
        <f t="shared" si="8"/>
        <v>32901.67</v>
      </c>
      <c r="P45" s="56">
        <f t="shared" si="8"/>
        <v>3064.61</v>
      </c>
      <c r="Q45" s="56">
        <f t="shared" si="8"/>
        <v>1500</v>
      </c>
      <c r="R45" s="56">
        <f t="shared" si="8"/>
        <v>0</v>
      </c>
      <c r="S45" s="56">
        <f t="shared" si="8"/>
        <v>0</v>
      </c>
      <c r="T45" s="57">
        <f>SUM(T4:T43)</f>
        <v>156906.329</v>
      </c>
      <c r="U45" s="58">
        <f>SUM(U4:U44)</f>
        <v>11084.471000000001</v>
      </c>
      <c r="V45" s="5">
        <f>SUM(T45:U45)</f>
        <v>167990.8</v>
      </c>
    </row>
    <row r="46" spans="1:22" ht="28.5" x14ac:dyDescent="0.25">
      <c r="A46" s="5"/>
      <c r="B46" s="59" t="s">
        <v>53</v>
      </c>
      <c r="C46" s="59" t="s">
        <v>54</v>
      </c>
      <c r="D46" s="59"/>
      <c r="E46" s="60">
        <f>B45+E45</f>
        <v>167990.8</v>
      </c>
      <c r="F46" s="24" t="s">
        <v>19</v>
      </c>
      <c r="G46" s="24"/>
      <c r="H46" s="24"/>
      <c r="I46" s="61"/>
      <c r="J46" s="61"/>
      <c r="K46" s="5"/>
      <c r="L46" s="5"/>
      <c r="M46" s="5"/>
      <c r="N46" s="5"/>
      <c r="O46" s="5"/>
      <c r="P46" s="5"/>
      <c r="Q46" s="5"/>
      <c r="R46" s="62" t="s">
        <v>55</v>
      </c>
      <c r="S46" s="48">
        <f>U24</f>
        <v>1000</v>
      </c>
      <c r="T46" s="63"/>
      <c r="U46" s="5"/>
      <c r="V46" s="5"/>
    </row>
    <row r="47" spans="1:22" x14ac:dyDescent="0.25">
      <c r="A47" s="5" t="s">
        <v>56</v>
      </c>
      <c r="B47" s="10">
        <f>B45+C45</f>
        <v>167990.78999999998</v>
      </c>
      <c r="C47" s="10"/>
      <c r="D47" s="10"/>
      <c r="E47" s="10"/>
      <c r="F47" s="37" t="s">
        <v>57</v>
      </c>
      <c r="G47" s="37"/>
      <c r="H47" s="37"/>
      <c r="I47" s="64"/>
      <c r="J47" s="64"/>
      <c r="K47" s="65"/>
      <c r="L47" s="65"/>
      <c r="M47" s="65"/>
      <c r="N47" s="65"/>
      <c r="O47" s="65"/>
      <c r="P47" s="65"/>
      <c r="Q47" s="65"/>
      <c r="R47" s="66" t="s">
        <v>58</v>
      </c>
      <c r="S47" s="24">
        <f>U45-S46</f>
        <v>10084.471000000001</v>
      </c>
      <c r="T47" s="63"/>
      <c r="U47" s="5"/>
      <c r="V47" s="5"/>
    </row>
    <row r="48" spans="1:22" x14ac:dyDescent="0.25">
      <c r="A48" s="36" t="s">
        <v>59</v>
      </c>
      <c r="B48" s="36"/>
      <c r="C48" s="36" t="s">
        <v>60</v>
      </c>
      <c r="D48" s="36"/>
      <c r="E48" s="36"/>
      <c r="F48" s="67"/>
      <c r="G48" s="36"/>
      <c r="H48" s="63" t="s">
        <v>61</v>
      </c>
      <c r="I48" s="63">
        <f>SUM(F45:M45)</f>
        <v>90869.209000000003</v>
      </c>
      <c r="J48" s="68"/>
      <c r="K48" s="68"/>
      <c r="L48" s="68"/>
      <c r="M48" s="68"/>
      <c r="N48" s="68"/>
      <c r="O48" s="68"/>
      <c r="P48" s="68"/>
      <c r="Q48" s="68"/>
      <c r="R48" s="5"/>
      <c r="S48" s="5"/>
      <c r="T48" s="63"/>
      <c r="U48" s="5"/>
      <c r="V48" s="5"/>
    </row>
    <row r="49" spans="1:22" x14ac:dyDescent="0.25">
      <c r="A49" s="68" t="s">
        <v>62</v>
      </c>
      <c r="B49" s="36">
        <f>SUM(B4:B6)</f>
        <v>31646.47</v>
      </c>
      <c r="C49" s="68">
        <f>SUM(T4:T6)</f>
        <v>21562</v>
      </c>
      <c r="D49" s="36"/>
      <c r="E49" s="36"/>
      <c r="F49" s="36"/>
      <c r="G49" s="36"/>
      <c r="H49" s="63" t="s">
        <v>63</v>
      </c>
      <c r="I49" s="69">
        <f>SUM(N45:S45)</f>
        <v>66037.119999999995</v>
      </c>
      <c r="J49" s="68"/>
      <c r="K49" s="68"/>
      <c r="L49" s="68"/>
      <c r="M49" s="68"/>
      <c r="N49" s="68"/>
      <c r="O49" s="68"/>
      <c r="P49" s="68"/>
      <c r="Q49" s="70"/>
      <c r="R49" s="5"/>
      <c r="S49" s="5"/>
      <c r="T49" s="63"/>
      <c r="U49" s="5"/>
      <c r="V49" s="5"/>
    </row>
    <row r="50" spans="1:22" x14ac:dyDescent="0.25">
      <c r="A50" s="68" t="s">
        <v>64</v>
      </c>
      <c r="B50" s="36">
        <f>SUM(B7:B19)</f>
        <v>48948.42</v>
      </c>
      <c r="C50" s="71">
        <f>SUM(T7:T22)</f>
        <v>86295.039999999994</v>
      </c>
      <c r="D50" s="36"/>
      <c r="E50" s="36"/>
      <c r="F50" s="36"/>
      <c r="G50" s="36"/>
      <c r="H50" s="63" t="s">
        <v>65</v>
      </c>
      <c r="I50" s="63">
        <f>SUM(I48:I49)</f>
        <v>156906.329</v>
      </c>
      <c r="J50" s="68"/>
      <c r="K50" s="68"/>
      <c r="L50" s="68"/>
      <c r="M50" s="68"/>
      <c r="N50" s="68"/>
      <c r="O50" s="68"/>
      <c r="P50" s="68"/>
      <c r="Q50" s="68"/>
      <c r="R50" s="5"/>
      <c r="S50" s="5"/>
      <c r="T50" s="63"/>
      <c r="U50" s="5"/>
      <c r="V50" s="5"/>
    </row>
    <row r="51" spans="1:22" x14ac:dyDescent="0.25">
      <c r="A51" s="68" t="s">
        <v>66</v>
      </c>
      <c r="B51" s="36">
        <f>SUM(B49:B50)</f>
        <v>80594.89</v>
      </c>
      <c r="C51" s="68">
        <f>SUM(C49:C50)</f>
        <v>107857.04</v>
      </c>
      <c r="D51" s="36"/>
      <c r="E51" s="36"/>
      <c r="F51" s="36"/>
      <c r="G51" s="36"/>
      <c r="H51" s="63" t="s">
        <v>67</v>
      </c>
      <c r="I51" s="68">
        <f>U24</f>
        <v>1000</v>
      </c>
      <c r="J51" s="68"/>
      <c r="K51" s="68"/>
      <c r="L51" s="68"/>
      <c r="M51" s="68"/>
      <c r="N51" s="68"/>
      <c r="O51" s="68"/>
      <c r="P51" s="68"/>
      <c r="Q51" s="72"/>
      <c r="R51" s="5"/>
      <c r="S51" s="5"/>
      <c r="T51" s="63"/>
      <c r="U51" s="5"/>
      <c r="V51" s="5"/>
    </row>
    <row r="52" spans="1:22" x14ac:dyDescent="0.25">
      <c r="A52" s="36"/>
      <c r="B52" s="36"/>
      <c r="C52" s="36"/>
      <c r="D52" s="36"/>
      <c r="E52" s="36"/>
      <c r="F52" s="36"/>
      <c r="G52" s="36"/>
      <c r="H52" s="63" t="s">
        <v>68</v>
      </c>
      <c r="I52" s="68">
        <f>U45-U24</f>
        <v>10084.471000000001</v>
      </c>
      <c r="J52" s="68"/>
      <c r="K52" s="68"/>
      <c r="L52" s="68"/>
      <c r="M52" s="68"/>
      <c r="N52" s="68"/>
      <c r="O52" s="68"/>
      <c r="P52" s="68"/>
      <c r="Q52" s="73"/>
      <c r="R52" s="5"/>
      <c r="S52" s="5"/>
      <c r="T52" s="63"/>
      <c r="U52" s="5"/>
      <c r="V52" s="5"/>
    </row>
    <row r="53" spans="1:22" x14ac:dyDescent="0.25">
      <c r="A53" s="68" t="s">
        <v>69</v>
      </c>
      <c r="B53" s="68">
        <f>SUM(U4:U22)+U39</f>
        <v>10084.470000000001</v>
      </c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5"/>
      <c r="S53" s="5"/>
      <c r="T53" s="63"/>
      <c r="U53" s="5"/>
      <c r="V53" s="5"/>
    </row>
    <row r="54" spans="1:22" x14ac:dyDescent="0.25">
      <c r="A54" s="68" t="s">
        <v>70</v>
      </c>
      <c r="B54" s="68">
        <f>SUM(B51:B53)</f>
        <v>90679.360000000001</v>
      </c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5"/>
      <c r="S54" s="5"/>
      <c r="T54" s="63"/>
      <c r="U54" s="5"/>
      <c r="V54" s="5"/>
    </row>
    <row r="55" spans="1:22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63"/>
      <c r="U55" s="5"/>
      <c r="V55" s="5"/>
    </row>
    <row r="56" spans="1:22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63"/>
      <c r="U56" s="5"/>
      <c r="V56" s="5"/>
    </row>
    <row r="57" spans="1:22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63"/>
      <c r="U57" s="5"/>
      <c r="V57" s="5"/>
    </row>
    <row r="58" spans="1:22" x14ac:dyDescent="0.25">
      <c r="A58" s="5"/>
      <c r="B58" s="74" t="s">
        <v>71</v>
      </c>
      <c r="C58" s="74"/>
      <c r="D58" s="75"/>
      <c r="E58" s="75"/>
      <c r="F58" s="76">
        <f t="shared" ref="F58:T58" si="9">F45</f>
        <v>37648.179000000004</v>
      </c>
      <c r="G58" s="76">
        <f t="shared" si="9"/>
        <v>10051.93</v>
      </c>
      <c r="H58" s="76">
        <f t="shared" si="9"/>
        <v>14158.730000000001</v>
      </c>
      <c r="I58" s="76">
        <f t="shared" si="9"/>
        <v>5153.4399999999996</v>
      </c>
      <c r="J58" s="76">
        <f t="shared" si="9"/>
        <v>1473.29</v>
      </c>
      <c r="K58" s="76">
        <f t="shared" si="9"/>
        <v>6750.58</v>
      </c>
      <c r="L58" s="76">
        <f t="shared" si="9"/>
        <v>15017</v>
      </c>
      <c r="M58" s="76">
        <f t="shared" si="9"/>
        <v>616.05999999999995</v>
      </c>
      <c r="N58" s="76">
        <f t="shared" si="9"/>
        <v>28570.84</v>
      </c>
      <c r="O58" s="76">
        <f t="shared" si="9"/>
        <v>32901.67</v>
      </c>
      <c r="P58" s="76">
        <f t="shared" si="9"/>
        <v>3064.61</v>
      </c>
      <c r="Q58" s="76">
        <f t="shared" si="9"/>
        <v>1500</v>
      </c>
      <c r="R58" s="76">
        <f t="shared" si="9"/>
        <v>0</v>
      </c>
      <c r="S58" s="76">
        <f t="shared" si="9"/>
        <v>0</v>
      </c>
      <c r="T58" s="77">
        <f t="shared" si="9"/>
        <v>156906.329</v>
      </c>
      <c r="U58" s="5">
        <f>SUM(F58:S58)</f>
        <v>156906.32899999997</v>
      </c>
      <c r="V58" s="5"/>
    </row>
    <row r="59" spans="1:22" ht="37.5" x14ac:dyDescent="0.25">
      <c r="A59" s="78"/>
      <c r="B59" s="78"/>
      <c r="C59" s="79"/>
      <c r="D59" s="79"/>
      <c r="E59" s="79"/>
      <c r="F59" s="17" t="str">
        <f t="shared" ref="F59:M59" si="10">F3</f>
        <v>A01 /1 FUNZ. GENERALE</v>
      </c>
      <c r="G59" s="17" t="str">
        <f t="shared" si="10"/>
        <v xml:space="preserve">A02/1 FUNZ. AMM.VO </v>
      </c>
      <c r="H59" s="17" t="str">
        <f t="shared" si="10"/>
        <v>A03/1 FUNZ.  DIDATTICO</v>
      </c>
      <c r="I59" s="17" t="str">
        <f t="shared" si="10"/>
        <v>A.03/11 - PNRR AVVISO 65/2023</v>
      </c>
      <c r="J59" s="17" t="str">
        <f t="shared" si="10"/>
        <v>A03/12 - PNRR D.M. N. 66/2023</v>
      </c>
      <c r="K59" s="17" t="str">
        <f t="shared" si="10"/>
        <v>A03/13 - D.M. 19/2024</v>
      </c>
      <c r="L59" s="17" t="str">
        <f t="shared" si="10"/>
        <v>A05/1 VIAGGI ISTRUZIONE</v>
      </c>
      <c r="M59" s="17" t="str">
        <f t="shared" si="10"/>
        <v>A06/1 ORIENTAMENTO</v>
      </c>
      <c r="N59" s="17" t="s">
        <v>13</v>
      </c>
      <c r="O59" s="17" t="s">
        <v>14</v>
      </c>
      <c r="P59" s="17" t="s">
        <v>15</v>
      </c>
      <c r="Q59" s="17" t="str">
        <f>Q3</f>
        <v xml:space="preserve">P04/1                      FORMAZIONE </v>
      </c>
      <c r="R59" s="17">
        <f>R3</f>
        <v>0</v>
      </c>
      <c r="S59" s="17">
        <f>S3</f>
        <v>0</v>
      </c>
      <c r="T59" s="80" t="s">
        <v>17</v>
      </c>
      <c r="U59" s="5"/>
      <c r="V59" s="81"/>
    </row>
    <row r="60" spans="1:22" ht="33" x14ac:dyDescent="0.25">
      <c r="A60" s="82" t="s">
        <v>72</v>
      </c>
      <c r="B60" s="83"/>
      <c r="C60" s="84"/>
      <c r="D60" s="84"/>
      <c r="E60" s="84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85"/>
      <c r="S60" s="85"/>
      <c r="T60" s="77">
        <f t="shared" ref="T60:T90" si="11">SUM(F60:S60)</f>
        <v>0</v>
      </c>
      <c r="U60" s="5"/>
      <c r="V60" s="5"/>
    </row>
    <row r="61" spans="1:22" ht="43.5" x14ac:dyDescent="0.25">
      <c r="A61" s="82" t="s">
        <v>73</v>
      </c>
      <c r="B61" s="83"/>
      <c r="C61" s="84"/>
      <c r="D61" s="84"/>
      <c r="E61" s="84"/>
      <c r="F61" s="76"/>
      <c r="G61" s="76">
        <v>1000</v>
      </c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85"/>
      <c r="S61" s="85"/>
      <c r="T61" s="77">
        <f t="shared" si="11"/>
        <v>1000</v>
      </c>
      <c r="U61" s="5"/>
      <c r="V61" s="5"/>
    </row>
    <row r="62" spans="1:22" ht="33" x14ac:dyDescent="0.25">
      <c r="A62" s="82" t="s">
        <v>74</v>
      </c>
      <c r="B62" s="83"/>
      <c r="C62" s="84"/>
      <c r="D62" s="84"/>
      <c r="E62" s="84"/>
      <c r="F62" s="76">
        <v>3039</v>
      </c>
      <c r="G62" s="76">
        <v>1783.33</v>
      </c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85"/>
      <c r="S62" s="85"/>
      <c r="T62" s="77">
        <f t="shared" si="11"/>
        <v>4822.33</v>
      </c>
      <c r="U62" s="5"/>
      <c r="V62" s="5"/>
    </row>
    <row r="63" spans="1:22" ht="22.5" x14ac:dyDescent="0.25">
      <c r="A63" s="82" t="s">
        <v>75</v>
      </c>
      <c r="B63" s="83"/>
      <c r="C63" s="84"/>
      <c r="D63" s="84"/>
      <c r="E63" s="84"/>
      <c r="F63" s="76">
        <v>3400</v>
      </c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85"/>
      <c r="S63" s="85"/>
      <c r="T63" s="77">
        <f t="shared" si="11"/>
        <v>3400</v>
      </c>
      <c r="U63" s="5"/>
      <c r="V63" s="5"/>
    </row>
    <row r="64" spans="1:22" ht="33" x14ac:dyDescent="0.25">
      <c r="A64" s="82" t="s">
        <v>76</v>
      </c>
      <c r="B64" s="83"/>
      <c r="C64" s="84"/>
      <c r="D64" s="84"/>
      <c r="E64" s="84"/>
      <c r="F64" s="76">
        <v>1000</v>
      </c>
      <c r="G64" s="76"/>
      <c r="H64" s="76">
        <v>800</v>
      </c>
      <c r="I64" s="76"/>
      <c r="J64" s="76"/>
      <c r="K64" s="76"/>
      <c r="L64" s="76"/>
      <c r="M64" s="76"/>
      <c r="N64" s="76"/>
      <c r="O64" s="76"/>
      <c r="P64" s="76"/>
      <c r="Q64" s="76"/>
      <c r="R64" s="85"/>
      <c r="S64" s="85"/>
      <c r="T64" s="77">
        <f t="shared" si="11"/>
        <v>1800</v>
      </c>
      <c r="U64" s="5"/>
      <c r="V64" s="5"/>
    </row>
    <row r="65" spans="1:22" ht="43.5" x14ac:dyDescent="0.25">
      <c r="A65" s="82" t="s">
        <v>77</v>
      </c>
      <c r="B65" s="83"/>
      <c r="C65" s="84"/>
      <c r="D65" s="84"/>
      <c r="E65" s="84"/>
      <c r="F65" s="76">
        <v>3500</v>
      </c>
      <c r="G65" s="76"/>
      <c r="H65" s="76">
        <v>9000</v>
      </c>
      <c r="I65" s="76">
        <v>5153.4399999999996</v>
      </c>
      <c r="J65" s="76">
        <v>1473.29</v>
      </c>
      <c r="K65" s="76">
        <v>6750.58</v>
      </c>
      <c r="L65" s="76"/>
      <c r="M65" s="76">
        <v>616.05999999999995</v>
      </c>
      <c r="N65" s="76">
        <v>20000</v>
      </c>
      <c r="O65" s="76">
        <v>21501.67</v>
      </c>
      <c r="P65" s="76">
        <v>500</v>
      </c>
      <c r="Q65" s="76"/>
      <c r="R65" s="85"/>
      <c r="S65" s="85"/>
      <c r="T65" s="77">
        <f t="shared" si="11"/>
        <v>68495.039999999994</v>
      </c>
      <c r="U65" s="5"/>
      <c r="V65" s="5"/>
    </row>
    <row r="66" spans="1:22" ht="43.5" x14ac:dyDescent="0.25">
      <c r="A66" s="82" t="s">
        <v>78</v>
      </c>
      <c r="B66" s="83"/>
      <c r="C66" s="84"/>
      <c r="D66" s="84"/>
      <c r="E66" s="84"/>
      <c r="F66" s="76">
        <v>1358.55</v>
      </c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85"/>
      <c r="S66" s="85"/>
      <c r="T66" s="77">
        <f t="shared" si="11"/>
        <v>1358.55</v>
      </c>
      <c r="U66" s="5"/>
      <c r="V66" s="5"/>
    </row>
    <row r="67" spans="1:22" ht="43.5" x14ac:dyDescent="0.25">
      <c r="A67" s="82" t="s">
        <v>79</v>
      </c>
      <c r="B67" s="83"/>
      <c r="C67" s="84"/>
      <c r="D67" s="84"/>
      <c r="E67" s="84"/>
      <c r="F67" s="76">
        <v>2500</v>
      </c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85"/>
      <c r="S67" s="85"/>
      <c r="T67" s="77">
        <f t="shared" si="11"/>
        <v>2500</v>
      </c>
      <c r="U67" s="5"/>
      <c r="V67" s="5"/>
    </row>
    <row r="68" spans="1:22" ht="33" x14ac:dyDescent="0.25">
      <c r="A68" s="82" t="s">
        <v>80</v>
      </c>
      <c r="B68" s="83"/>
      <c r="C68" s="84"/>
      <c r="D68" s="84"/>
      <c r="E68" s="84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85"/>
      <c r="S68" s="85"/>
      <c r="T68" s="77">
        <f t="shared" si="11"/>
        <v>0</v>
      </c>
      <c r="U68" s="5"/>
      <c r="V68" s="5"/>
    </row>
    <row r="69" spans="1:22" ht="54" x14ac:dyDescent="0.25">
      <c r="A69" s="82" t="s">
        <v>81</v>
      </c>
      <c r="B69" s="83"/>
      <c r="C69" s="84"/>
      <c r="D69" s="84"/>
      <c r="E69" s="84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85"/>
      <c r="S69" s="85"/>
      <c r="T69" s="77">
        <f t="shared" si="11"/>
        <v>0</v>
      </c>
      <c r="U69" s="5"/>
      <c r="V69" s="5"/>
    </row>
    <row r="70" spans="1:22" ht="43.5" x14ac:dyDescent="0.25">
      <c r="A70" s="82" t="s">
        <v>82</v>
      </c>
      <c r="B70" s="83"/>
      <c r="C70" s="84"/>
      <c r="D70" s="84"/>
      <c r="E70" s="84"/>
      <c r="F70" s="76">
        <v>6000</v>
      </c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85"/>
      <c r="S70" s="85"/>
      <c r="T70" s="77">
        <f t="shared" si="11"/>
        <v>6000</v>
      </c>
      <c r="U70" s="5"/>
      <c r="V70" s="5"/>
    </row>
    <row r="71" spans="1:22" ht="22.5" x14ac:dyDescent="0.25">
      <c r="A71" s="82" t="s">
        <v>83</v>
      </c>
      <c r="B71" s="83"/>
      <c r="C71" s="84"/>
      <c r="D71" s="84"/>
      <c r="E71" s="84"/>
      <c r="F71" s="76"/>
      <c r="G71" s="76"/>
      <c r="H71" s="76">
        <f>1100+1650</f>
        <v>2750</v>
      </c>
      <c r="I71" s="76"/>
      <c r="J71" s="76"/>
      <c r="K71" s="76"/>
      <c r="L71" s="76"/>
      <c r="M71" s="76"/>
      <c r="N71" s="76">
        <v>8570.84</v>
      </c>
      <c r="O71" s="76">
        <f>8400+3000</f>
        <v>11400</v>
      </c>
      <c r="P71" s="76">
        <v>1000</v>
      </c>
      <c r="Q71" s="76"/>
      <c r="R71" s="85"/>
      <c r="S71" s="85"/>
      <c r="T71" s="77">
        <f t="shared" si="11"/>
        <v>23720.84</v>
      </c>
      <c r="U71" s="5"/>
      <c r="V71" s="5"/>
    </row>
    <row r="72" spans="1:22" ht="54" x14ac:dyDescent="0.25">
      <c r="A72" s="82" t="s">
        <v>84</v>
      </c>
      <c r="B72" s="83"/>
      <c r="C72" s="84"/>
      <c r="D72" s="84"/>
      <c r="E72" s="84"/>
      <c r="F72" s="76">
        <v>6000</v>
      </c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85"/>
      <c r="S72" s="85"/>
      <c r="T72" s="77">
        <f t="shared" si="11"/>
        <v>6000</v>
      </c>
      <c r="U72" s="5"/>
      <c r="V72" s="5"/>
    </row>
    <row r="73" spans="1:22" ht="54" x14ac:dyDescent="0.25">
      <c r="A73" s="82" t="s">
        <v>85</v>
      </c>
      <c r="B73" s="83"/>
      <c r="C73" s="84"/>
      <c r="D73" s="84"/>
      <c r="E73" s="84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>
        <v>1500</v>
      </c>
      <c r="R73" s="85"/>
      <c r="S73" s="85"/>
      <c r="T73" s="77">
        <f t="shared" si="11"/>
        <v>1500</v>
      </c>
      <c r="U73" s="5"/>
      <c r="V73" s="5"/>
    </row>
    <row r="74" spans="1:22" ht="33" x14ac:dyDescent="0.25">
      <c r="A74" s="82" t="s">
        <v>86</v>
      </c>
      <c r="B74" s="83"/>
      <c r="C74" s="83"/>
      <c r="D74" s="83"/>
      <c r="E74" s="83"/>
      <c r="F74" s="76">
        <v>1847.41</v>
      </c>
      <c r="G74" s="76"/>
      <c r="H74" s="76">
        <v>1608.73</v>
      </c>
      <c r="I74" s="76"/>
      <c r="J74" s="76"/>
      <c r="K74" s="76"/>
      <c r="L74" s="76"/>
      <c r="M74" s="76"/>
      <c r="N74" s="76"/>
      <c r="O74" s="76"/>
      <c r="P74" s="76"/>
      <c r="Q74" s="76"/>
      <c r="R74" s="85"/>
      <c r="S74" s="85"/>
      <c r="T74" s="77">
        <f t="shared" si="11"/>
        <v>3456.1400000000003</v>
      </c>
      <c r="U74" s="5"/>
      <c r="V74" s="5"/>
    </row>
    <row r="75" spans="1:22" ht="33" x14ac:dyDescent="0.25">
      <c r="A75" s="82" t="s">
        <v>87</v>
      </c>
      <c r="B75" s="83"/>
      <c r="C75" s="83"/>
      <c r="D75" s="83"/>
      <c r="E75" s="83"/>
      <c r="F75" s="76">
        <v>2553.2199999999998</v>
      </c>
      <c r="G75" s="76">
        <v>1586</v>
      </c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85"/>
      <c r="S75" s="85"/>
      <c r="T75" s="77">
        <f t="shared" si="11"/>
        <v>4139.2199999999993</v>
      </c>
      <c r="U75" s="5"/>
      <c r="V75" s="5"/>
    </row>
    <row r="76" spans="1:22" ht="33" x14ac:dyDescent="0.25">
      <c r="A76" s="82" t="s">
        <v>88</v>
      </c>
      <c r="B76" s="83"/>
      <c r="C76" s="83"/>
      <c r="D76" s="83"/>
      <c r="E76" s="83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85"/>
      <c r="S76" s="85"/>
      <c r="T76" s="77">
        <f t="shared" si="11"/>
        <v>0</v>
      </c>
      <c r="U76" s="5"/>
      <c r="V76" s="5"/>
    </row>
    <row r="77" spans="1:22" ht="43.5" x14ac:dyDescent="0.25">
      <c r="A77" s="82" t="s">
        <v>89</v>
      </c>
      <c r="B77" s="83"/>
      <c r="C77" s="83"/>
      <c r="D77" s="83"/>
      <c r="E77" s="83"/>
      <c r="F77" s="76">
        <v>1500</v>
      </c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85"/>
      <c r="S77" s="85"/>
      <c r="T77" s="77">
        <f>SUM(F77:S77)</f>
        <v>1500</v>
      </c>
      <c r="U77" s="5"/>
      <c r="V77" s="5"/>
    </row>
    <row r="78" spans="1:22" ht="43.5" x14ac:dyDescent="0.25">
      <c r="A78" s="82" t="s">
        <v>90</v>
      </c>
      <c r="B78" s="83"/>
      <c r="C78" s="83"/>
      <c r="D78" s="83"/>
      <c r="E78" s="83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>
        <v>1564.61</v>
      </c>
      <c r="Q78" s="76"/>
      <c r="R78" s="85"/>
      <c r="S78" s="85"/>
      <c r="T78" s="77">
        <f t="shared" si="11"/>
        <v>1564.61</v>
      </c>
      <c r="U78" s="5"/>
      <c r="V78" s="5"/>
    </row>
    <row r="79" spans="1:22" ht="33" x14ac:dyDescent="0.25">
      <c r="A79" s="82" t="s">
        <v>91</v>
      </c>
      <c r="B79" s="83"/>
      <c r="C79" s="83"/>
      <c r="D79" s="83"/>
      <c r="E79" s="83"/>
      <c r="F79" s="76">
        <v>4300</v>
      </c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85"/>
      <c r="S79" s="85"/>
      <c r="T79" s="77">
        <f t="shared" si="11"/>
        <v>4300</v>
      </c>
      <c r="U79" s="5"/>
      <c r="V79" s="5"/>
    </row>
    <row r="80" spans="1:22" ht="43.5" x14ac:dyDescent="0.25">
      <c r="A80" s="82" t="s">
        <v>92</v>
      </c>
      <c r="B80" s="83"/>
      <c r="C80" s="83"/>
      <c r="D80" s="83"/>
      <c r="E80" s="83"/>
      <c r="F80" s="76">
        <v>650</v>
      </c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85"/>
      <c r="S80" s="85"/>
      <c r="T80" s="77">
        <f t="shared" si="11"/>
        <v>650</v>
      </c>
      <c r="U80" s="5"/>
      <c r="V80" s="5"/>
    </row>
    <row r="81" spans="1:22" ht="33" x14ac:dyDescent="0.25">
      <c r="A81" s="82" t="s">
        <v>93</v>
      </c>
      <c r="B81" s="83"/>
      <c r="C81" s="83"/>
      <c r="D81" s="83"/>
      <c r="E81" s="83"/>
      <c r="F81" s="76"/>
      <c r="G81" s="76"/>
      <c r="H81" s="76"/>
      <c r="I81" s="76"/>
      <c r="J81" s="76"/>
      <c r="K81" s="76"/>
      <c r="L81" s="76">
        <v>15017</v>
      </c>
      <c r="M81" s="76"/>
      <c r="N81" s="76"/>
      <c r="O81" s="76"/>
      <c r="P81" s="76"/>
      <c r="Q81" s="76"/>
      <c r="R81" s="85"/>
      <c r="S81" s="85"/>
      <c r="T81" s="77">
        <f t="shared" si="11"/>
        <v>15017</v>
      </c>
      <c r="U81" s="5"/>
      <c r="V81" s="5"/>
    </row>
    <row r="82" spans="1:22" ht="33" x14ac:dyDescent="0.25">
      <c r="A82" s="82" t="s">
        <v>94</v>
      </c>
      <c r="B82" s="83"/>
      <c r="C82" s="83"/>
      <c r="D82" s="83"/>
      <c r="E82" s="83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85"/>
      <c r="S82" s="85"/>
      <c r="T82" s="77">
        <f t="shared" si="11"/>
        <v>0</v>
      </c>
      <c r="U82" s="5"/>
      <c r="V82" s="5"/>
    </row>
    <row r="83" spans="1:22" ht="33" x14ac:dyDescent="0.25">
      <c r="A83" s="82" t="s">
        <v>95</v>
      </c>
      <c r="B83" s="83"/>
      <c r="C83" s="83"/>
      <c r="D83" s="83"/>
      <c r="E83" s="83"/>
      <c r="F83" s="76"/>
      <c r="G83" s="76">
        <v>250</v>
      </c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85"/>
      <c r="S83" s="85"/>
      <c r="T83" s="77">
        <f t="shared" si="11"/>
        <v>250</v>
      </c>
      <c r="U83" s="5"/>
      <c r="V83" s="5"/>
    </row>
    <row r="84" spans="1:22" ht="33" x14ac:dyDescent="0.25">
      <c r="A84" s="82" t="s">
        <v>96</v>
      </c>
      <c r="B84" s="83"/>
      <c r="C84" s="83"/>
      <c r="D84" s="83"/>
      <c r="E84" s="83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85"/>
      <c r="S84" s="85"/>
      <c r="T84" s="77">
        <f t="shared" si="11"/>
        <v>0</v>
      </c>
      <c r="U84" s="5"/>
      <c r="V84" s="5"/>
    </row>
    <row r="85" spans="1:22" ht="43.5" x14ac:dyDescent="0.25">
      <c r="A85" s="82" t="s">
        <v>97</v>
      </c>
      <c r="B85" s="83"/>
      <c r="C85" s="83"/>
      <c r="D85" s="83"/>
      <c r="E85" s="83"/>
      <c r="F85" s="76"/>
      <c r="G85" s="76">
        <f>G9+G25</f>
        <v>5432.6</v>
      </c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85"/>
      <c r="S85" s="85"/>
      <c r="T85" s="77">
        <f t="shared" si="11"/>
        <v>5432.6</v>
      </c>
      <c r="U85" s="5"/>
      <c r="V85" s="5"/>
    </row>
    <row r="86" spans="1:22" ht="33" x14ac:dyDescent="0.25">
      <c r="A86" s="82" t="s">
        <v>98</v>
      </c>
      <c r="B86" s="83"/>
      <c r="C86" s="83"/>
      <c r="D86" s="83"/>
      <c r="E86" s="83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85"/>
      <c r="S86" s="85"/>
      <c r="T86" s="77">
        <f t="shared" si="11"/>
        <v>0</v>
      </c>
      <c r="U86" s="5"/>
      <c r="V86" s="5"/>
    </row>
    <row r="87" spans="1:22" ht="22.5" x14ac:dyDescent="0.25">
      <c r="A87" s="82" t="s">
        <v>99</v>
      </c>
      <c r="B87" s="83"/>
      <c r="C87" s="83"/>
      <c r="D87" s="83"/>
      <c r="E87" s="83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85"/>
      <c r="S87" s="85"/>
      <c r="T87" s="77">
        <f t="shared" si="11"/>
        <v>0</v>
      </c>
      <c r="U87" s="5"/>
      <c r="V87" s="5"/>
    </row>
    <row r="88" spans="1:22" ht="43.5" x14ac:dyDescent="0.25">
      <c r="A88" s="86" t="s">
        <v>100</v>
      </c>
      <c r="B88" s="83"/>
      <c r="C88" s="83"/>
      <c r="D88" s="83"/>
      <c r="E88" s="83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85"/>
      <c r="S88" s="85"/>
      <c r="T88" s="77">
        <f t="shared" si="11"/>
        <v>0</v>
      </c>
      <c r="U88" s="5"/>
      <c r="V88" s="5"/>
    </row>
    <row r="89" spans="1:22" ht="43.5" x14ac:dyDescent="0.25">
      <c r="A89" s="87" t="s">
        <v>101</v>
      </c>
      <c r="B89" s="83"/>
      <c r="C89" s="83"/>
      <c r="D89" s="83"/>
      <c r="E89" s="83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85"/>
      <c r="S89" s="85"/>
      <c r="T89" s="77">
        <f t="shared" si="11"/>
        <v>0</v>
      </c>
      <c r="U89" s="5"/>
      <c r="V89" s="5"/>
    </row>
    <row r="90" spans="1:22" x14ac:dyDescent="0.25">
      <c r="A90" s="84"/>
      <c r="B90" s="83"/>
      <c r="C90" s="83"/>
      <c r="D90" s="83"/>
      <c r="E90" s="83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85"/>
      <c r="S90" s="85"/>
      <c r="T90" s="77">
        <f t="shared" si="11"/>
        <v>0</v>
      </c>
      <c r="U90" s="5"/>
      <c r="V90" s="5"/>
    </row>
    <row r="91" spans="1:22" x14ac:dyDescent="0.25">
      <c r="A91" s="88"/>
      <c r="B91" s="89"/>
      <c r="C91" s="89"/>
      <c r="D91" s="89"/>
      <c r="E91" s="89"/>
      <c r="F91" s="90">
        <f>SUM(F60:F90)</f>
        <v>37648.18</v>
      </c>
      <c r="G91" s="90">
        <f t="shared" ref="G91:T91" si="12">SUM(G60:G90)</f>
        <v>10051.93</v>
      </c>
      <c r="H91" s="90">
        <f t="shared" si="12"/>
        <v>14158.73</v>
      </c>
      <c r="I91" s="90">
        <f t="shared" si="12"/>
        <v>5153.4399999999996</v>
      </c>
      <c r="J91" s="90">
        <f t="shared" si="12"/>
        <v>1473.29</v>
      </c>
      <c r="K91" s="90">
        <f t="shared" si="12"/>
        <v>6750.58</v>
      </c>
      <c r="L91" s="90">
        <f t="shared" si="12"/>
        <v>15017</v>
      </c>
      <c r="M91" s="90">
        <f t="shared" si="12"/>
        <v>616.05999999999995</v>
      </c>
      <c r="N91" s="90">
        <f t="shared" si="12"/>
        <v>28570.84</v>
      </c>
      <c r="O91" s="90">
        <f t="shared" si="12"/>
        <v>32901.67</v>
      </c>
      <c r="P91" s="90">
        <f t="shared" si="12"/>
        <v>3064.6099999999997</v>
      </c>
      <c r="Q91" s="90">
        <f t="shared" si="12"/>
        <v>1500</v>
      </c>
      <c r="R91" s="90">
        <f t="shared" si="12"/>
        <v>0</v>
      </c>
      <c r="S91" s="90">
        <f t="shared" si="12"/>
        <v>0</v>
      </c>
      <c r="T91" s="91">
        <f t="shared" si="12"/>
        <v>156906.32999999999</v>
      </c>
      <c r="U91" s="5">
        <f>SUM(F91:S91)</f>
        <v>156906.32999999996</v>
      </c>
      <c r="V91" s="5"/>
    </row>
    <row r="92" spans="1:22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62" t="s">
        <v>55</v>
      </c>
      <c r="T92" s="48">
        <f>U24</f>
        <v>1000</v>
      </c>
      <c r="U92" s="5"/>
      <c r="V92" s="5"/>
    </row>
    <row r="93" spans="1:22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 t="s">
        <v>102</v>
      </c>
      <c r="T93" s="63">
        <f>SUM(T91:T92)</f>
        <v>157906.32999999999</v>
      </c>
      <c r="U93" s="5"/>
      <c r="V93" s="5"/>
    </row>
    <row r="94" spans="1:22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63"/>
      <c r="U94" s="5"/>
      <c r="V94" s="5"/>
    </row>
    <row r="95" spans="1:22" x14ac:dyDescent="0.25">
      <c r="A95" s="5"/>
      <c r="B95" s="5"/>
      <c r="C95" s="5" t="s">
        <v>103</v>
      </c>
      <c r="D95" s="5"/>
      <c r="E95" s="5"/>
      <c r="F95" s="5">
        <f t="shared" ref="F95:T95" si="13">F45-F91</f>
        <v>-9.9999999656574801E-4</v>
      </c>
      <c r="G95" s="5">
        <f t="shared" si="13"/>
        <v>0</v>
      </c>
      <c r="H95" s="5">
        <f t="shared" si="13"/>
        <v>0</v>
      </c>
      <c r="I95" s="5">
        <f t="shared" si="13"/>
        <v>0</v>
      </c>
      <c r="J95" s="5">
        <f t="shared" si="13"/>
        <v>0</v>
      </c>
      <c r="K95" s="5">
        <f t="shared" si="13"/>
        <v>0</v>
      </c>
      <c r="L95" s="5">
        <f t="shared" si="13"/>
        <v>0</v>
      </c>
      <c r="M95" s="5">
        <f t="shared" si="13"/>
        <v>0</v>
      </c>
      <c r="N95" s="5">
        <f t="shared" si="13"/>
        <v>0</v>
      </c>
      <c r="O95" s="5">
        <f t="shared" si="13"/>
        <v>0</v>
      </c>
      <c r="P95" s="5">
        <f t="shared" si="13"/>
        <v>0</v>
      </c>
      <c r="Q95" s="5">
        <f t="shared" si="13"/>
        <v>0</v>
      </c>
      <c r="R95" s="5">
        <f t="shared" si="13"/>
        <v>0</v>
      </c>
      <c r="S95" s="5">
        <f t="shared" si="13"/>
        <v>0</v>
      </c>
      <c r="T95" s="5">
        <f t="shared" si="13"/>
        <v>-9.9999998928979039E-4</v>
      </c>
      <c r="U95" s="5"/>
      <c r="V95" s="5"/>
    </row>
    <row r="96" spans="1:22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92"/>
      <c r="U96" s="5"/>
      <c r="V96" s="5"/>
    </row>
  </sheetData>
  <mergeCells count="3">
    <mergeCell ref="B1:C1"/>
    <mergeCell ref="F1:S1"/>
    <mergeCell ref="B58:C5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DSGA</dc:creator>
  <cp:lastModifiedBy>DSGA</cp:lastModifiedBy>
  <dcterms:created xsi:type="dcterms:W3CDTF">2026-02-13T12:04:58Z</dcterms:created>
  <dcterms:modified xsi:type="dcterms:W3CDTF">2026-02-13T12:06:35Z</dcterms:modified>
</cp:coreProperties>
</file>