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piaserver\Condivisa\CONTABILITA' DAL 2018.19 AD OGGI\a tempestività dei pagamenti_ PCC\"/>
    </mc:Choice>
  </mc:AlternateContent>
  <xr:revisionPtr revIDLastSave="0" documentId="14_{4CAC3605-AECA-4D90-BFCC-816046DE4755}" xr6:coauthVersionLast="36" xr6:coauthVersionMax="36" xr10:uidLastSave="{00000000-0000-0000-0000-000000000000}"/>
  <bookViews>
    <workbookView xWindow="0" yWindow="0" windowWidth="22860" windowHeight="8124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H186" i="3"/>
  <c r="G186" i="3"/>
  <c r="H185" i="3"/>
  <c r="G185" i="3"/>
  <c r="H184" i="3"/>
  <c r="G184" i="3"/>
  <c r="H183" i="3"/>
  <c r="G183" i="3"/>
  <c r="H182" i="3"/>
  <c r="G182" i="3"/>
  <c r="H181" i="3"/>
  <c r="G181" i="3"/>
  <c r="H180" i="3"/>
  <c r="G180" i="3"/>
  <c r="H179" i="3"/>
  <c r="G179" i="3"/>
  <c r="H178" i="3"/>
  <c r="G178" i="3"/>
  <c r="H177" i="3"/>
  <c r="G177" i="3"/>
  <c r="H176" i="3"/>
  <c r="G176" i="3"/>
  <c r="H175" i="3"/>
  <c r="G175" i="3"/>
  <c r="H174" i="3"/>
  <c r="G174" i="3"/>
  <c r="H173" i="3"/>
  <c r="G173" i="3"/>
  <c r="H172" i="3"/>
  <c r="G172" i="3"/>
  <c r="H171" i="3"/>
  <c r="G171" i="3"/>
  <c r="H170" i="3"/>
  <c r="G170" i="3"/>
  <c r="H169" i="3"/>
  <c r="G169" i="3"/>
  <c r="H168" i="3"/>
  <c r="G168" i="3"/>
  <c r="H167" i="3"/>
  <c r="G167" i="3"/>
  <c r="H166" i="3"/>
  <c r="G166" i="3"/>
  <c r="H165" i="3"/>
  <c r="G165" i="3"/>
  <c r="H164" i="3"/>
  <c r="G164" i="3"/>
  <c r="H163" i="3"/>
  <c r="G163" i="3"/>
  <c r="H162" i="3"/>
  <c r="G162" i="3"/>
  <c r="H161" i="3"/>
  <c r="G161" i="3"/>
  <c r="H160" i="3"/>
  <c r="G160" i="3"/>
  <c r="H159" i="3"/>
  <c r="G159" i="3"/>
  <c r="H158" i="3"/>
  <c r="G158" i="3"/>
  <c r="H157" i="3"/>
  <c r="G157" i="3"/>
  <c r="H156" i="3"/>
  <c r="G156" i="3"/>
  <c r="H155" i="3"/>
  <c r="G155" i="3"/>
  <c r="H154" i="3"/>
  <c r="G154" i="3"/>
  <c r="H153" i="3"/>
  <c r="G153" i="3"/>
  <c r="H152" i="3"/>
  <c r="G152" i="3"/>
  <c r="H151" i="3"/>
  <c r="G151" i="3"/>
  <c r="H150" i="3"/>
  <c r="G150" i="3"/>
  <c r="H149" i="3"/>
  <c r="G149" i="3"/>
  <c r="H148" i="3"/>
  <c r="G148" i="3"/>
  <c r="H147" i="3"/>
  <c r="G147" i="3"/>
  <c r="H146" i="3"/>
  <c r="G146" i="3"/>
  <c r="H145" i="3"/>
  <c r="G145" i="3"/>
  <c r="H144" i="3"/>
  <c r="G144" i="3"/>
  <c r="H143" i="3"/>
  <c r="G143" i="3"/>
  <c r="H142" i="3"/>
  <c r="G142" i="3"/>
  <c r="H141" i="3"/>
  <c r="G141" i="3"/>
  <c r="H140" i="3"/>
  <c r="G140" i="3"/>
  <c r="H139" i="3"/>
  <c r="G139" i="3"/>
  <c r="H138" i="3"/>
  <c r="G138" i="3"/>
  <c r="H137" i="3"/>
  <c r="G137" i="3"/>
  <c r="H136" i="3"/>
  <c r="G136" i="3"/>
  <c r="H135" i="3"/>
  <c r="G135" i="3"/>
  <c r="H134" i="3"/>
  <c r="G134" i="3"/>
  <c r="H133" i="3"/>
  <c r="G133" i="3"/>
  <c r="H132" i="3"/>
  <c r="G132" i="3"/>
  <c r="H131" i="3"/>
  <c r="G131" i="3"/>
  <c r="H130" i="3"/>
  <c r="G130" i="3"/>
  <c r="H129" i="3"/>
  <c r="G129" i="3"/>
  <c r="H128" i="3"/>
  <c r="G128" i="3"/>
  <c r="H127" i="3"/>
  <c r="G127" i="3"/>
  <c r="H126" i="3"/>
  <c r="G126" i="3"/>
  <c r="H125" i="3"/>
  <c r="G125" i="3"/>
  <c r="H124" i="3"/>
  <c r="G124" i="3"/>
  <c r="H123" i="3"/>
  <c r="G123" i="3"/>
  <c r="H122" i="3"/>
  <c r="G122" i="3"/>
  <c r="H121" i="3"/>
  <c r="G121" i="3"/>
  <c r="H120" i="3"/>
  <c r="G120" i="3"/>
  <c r="H119" i="3"/>
  <c r="G119" i="3"/>
  <c r="H118" i="3"/>
  <c r="G118" i="3"/>
  <c r="H117" i="3"/>
  <c r="G117" i="3"/>
  <c r="H116" i="3"/>
  <c r="G116" i="3"/>
  <c r="H115" i="3"/>
  <c r="G115" i="3"/>
  <c r="H114" i="3"/>
  <c r="G114" i="3"/>
  <c r="H113" i="3"/>
  <c r="G113" i="3"/>
  <c r="H112" i="3"/>
  <c r="G112" i="3"/>
  <c r="H111" i="3"/>
  <c r="G111" i="3"/>
  <c r="H110" i="3"/>
  <c r="G110" i="3"/>
  <c r="H109" i="3"/>
  <c r="G109" i="3"/>
  <c r="H108" i="3"/>
  <c r="G108" i="3"/>
  <c r="H107" i="3"/>
  <c r="G107" i="3"/>
  <c r="H106" i="3"/>
  <c r="G106" i="3"/>
  <c r="H105" i="3"/>
  <c r="G105" i="3"/>
  <c r="H104" i="3"/>
  <c r="G104" i="3"/>
  <c r="H103" i="3"/>
  <c r="G103" i="3"/>
  <c r="H102" i="3"/>
  <c r="G102" i="3"/>
  <c r="H101" i="3"/>
  <c r="G101" i="3"/>
  <c r="H100" i="3"/>
  <c r="G100" i="3"/>
  <c r="H99" i="3"/>
  <c r="G99" i="3"/>
  <c r="H98" i="3"/>
  <c r="G98" i="3"/>
  <c r="H97" i="3"/>
  <c r="G97" i="3"/>
  <c r="H96" i="3"/>
  <c r="G96" i="3"/>
  <c r="H95" i="3"/>
  <c r="G95" i="3"/>
  <c r="H94" i="3"/>
  <c r="G94" i="3"/>
  <c r="H93" i="3"/>
  <c r="G93" i="3"/>
  <c r="H92" i="3"/>
  <c r="G92" i="3"/>
  <c r="H91" i="3"/>
  <c r="G91" i="3"/>
  <c r="H90" i="3"/>
  <c r="G90" i="3"/>
  <c r="H89" i="3"/>
  <c r="G89" i="3"/>
  <c r="H88" i="3"/>
  <c r="G88" i="3"/>
  <c r="H87" i="3"/>
  <c r="G87" i="3"/>
  <c r="H86" i="3"/>
  <c r="G86" i="3"/>
  <c r="H85" i="3"/>
  <c r="G85" i="3"/>
  <c r="H84" i="3"/>
  <c r="G84" i="3"/>
  <c r="H83" i="3"/>
  <c r="G83" i="3"/>
  <c r="H82" i="3"/>
  <c r="G82" i="3"/>
  <c r="H81" i="3"/>
  <c r="G81" i="3"/>
  <c r="H80" i="3"/>
  <c r="G80" i="3"/>
  <c r="H79" i="3"/>
  <c r="G79" i="3"/>
  <c r="H78" i="3"/>
  <c r="G78" i="3"/>
  <c r="H77" i="3"/>
  <c r="G77" i="3"/>
  <c r="H76" i="3"/>
  <c r="G76" i="3"/>
  <c r="H75" i="3"/>
  <c r="G75" i="3"/>
  <c r="H74" i="3"/>
  <c r="G74" i="3"/>
  <c r="H73" i="3"/>
  <c r="G73" i="3"/>
  <c r="H72" i="3"/>
  <c r="G72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H4" i="3"/>
  <c r="G4" i="3"/>
  <c r="H1" i="3"/>
  <c r="G1" i="3"/>
  <c r="C1" i="3"/>
  <c r="B1" i="3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G4" i="2"/>
  <c r="H4" i="2" s="1"/>
  <c r="H1" i="2" s="1"/>
  <c r="C1" i="2"/>
  <c r="B1" i="2"/>
  <c r="D16" i="1"/>
  <c r="C16" i="1"/>
  <c r="B16" i="1"/>
  <c r="D15" i="1"/>
  <c r="C15" i="1"/>
  <c r="B15" i="1"/>
  <c r="D14" i="1"/>
  <c r="C14" i="1"/>
  <c r="B14" i="1"/>
  <c r="C13" i="1"/>
  <c r="B13" i="1"/>
  <c r="C9" i="1"/>
  <c r="A9" i="1"/>
  <c r="E9" i="1" l="1"/>
  <c r="G1" i="2"/>
  <c r="D13" i="1" s="1"/>
</calcChain>
</file>

<file path=xl/sharedStrings.xml><?xml version="1.0" encoding="utf-8"?>
<sst xmlns="http://schemas.openxmlformats.org/spreadsheetml/2006/main" count="116" uniqueCount="91">
  <si>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</si>
  <si>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</si>
  <si>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</si>
  <si>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</si>
  <si>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</si>
  <si>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</si>
  <si>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</si>
  <si>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</si>
  <si>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</si>
  <si>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</si>
  <si>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</si>
  <si>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</si>
  <si>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</si>
  <si>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</si>
  <si>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</si>
  <si>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</si>
  <si>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</si>
  <si>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</si>
  <si>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</si>
  <si>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</si>
  <si>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CPIA ALBENGA FINALE LIGURE SAVONA VALBORMIDA</t>
  </si>
  <si>
    <t>17100 SAVONA (SV) - Via Giuria, 9 AR  - C.F. 92104610099 C.M. SVMM062003</t>
  </si>
  <si>
    <t>2024</t>
  </si>
  <si>
    <t>23-61-18 del 31/12/2023</t>
  </si>
  <si>
    <t>168/03 del 22/12/2023</t>
  </si>
  <si>
    <t>169/03 del 22/12/2023</t>
  </si>
  <si>
    <t>11960/FVIAC del 14/12/2023</t>
  </si>
  <si>
    <t>804/00 del 31/01/2024</t>
  </si>
  <si>
    <t>166 del 05/02/2024</t>
  </si>
  <si>
    <t>7X00438640 del 10/02/2024</t>
  </si>
  <si>
    <t>8G00048142 del 10/02/2024</t>
  </si>
  <si>
    <t>1024042029 del 08/02/2024</t>
  </si>
  <si>
    <t>1024009709 del 12/01/2024</t>
  </si>
  <si>
    <t>0000001534/PA del 23/02/2024</t>
  </si>
  <si>
    <t>FPA 1/24 del 02/02/2024</t>
  </si>
  <si>
    <t>11/02 del 19/02/2024</t>
  </si>
  <si>
    <t>0000001089/PA del 20/02/2024</t>
  </si>
  <si>
    <t>FPA 22/24 del 05/04/2024</t>
  </si>
  <si>
    <t>31/03 del 28/03/2024</t>
  </si>
  <si>
    <t>3 del 02/04/2024</t>
  </si>
  <si>
    <t>1024097627 del 09/04/2024</t>
  </si>
  <si>
    <t>32/03 del 28/03/2024</t>
  </si>
  <si>
    <t>397/0 del 31/03/2024</t>
  </si>
  <si>
    <t>7X01464216 del 11/04/2024</t>
  </si>
  <si>
    <t>8G00099329 del 11/04/2024</t>
  </si>
  <si>
    <t>56/PA del 29/12/2023</t>
  </si>
  <si>
    <t>2024016806 del 02/05/2024</t>
  </si>
  <si>
    <t>2024016814 del 02/05/2024</t>
  </si>
  <si>
    <t>2024016818 del 02/05/2024</t>
  </si>
  <si>
    <t>2024016810 del 02/05/2024</t>
  </si>
  <si>
    <t>18 del 24/05/2024</t>
  </si>
  <si>
    <t>7953/FVISE del 15/05/2024</t>
  </si>
  <si>
    <t>0000002453/PA del 23/05/2024</t>
  </si>
  <si>
    <t>7 del 23/05/2024</t>
  </si>
  <si>
    <t>3/PA-2024 del 18/05/2024</t>
  </si>
  <si>
    <t>118 del 31/05/2024</t>
  </si>
  <si>
    <t>12 del 29/05/2024</t>
  </si>
  <si>
    <t>1024151840 del 11/06/2024</t>
  </si>
  <si>
    <t>FPA 2/24 del 07/06/2024</t>
  </si>
  <si>
    <t>00M/000011 del 05/06/2024</t>
  </si>
  <si>
    <t>3202004685 del 18/06/2024</t>
  </si>
  <si>
    <t>8G00134609 del 11/06/2024</t>
  </si>
  <si>
    <t>7X02482680 del 11/06/2024</t>
  </si>
  <si>
    <t>FPA 54/24 del 19/06/2024</t>
  </si>
  <si>
    <t>FT  001707 del 24/06/2024</t>
  </si>
  <si>
    <t>1024175607 del 04/07/2024</t>
  </si>
  <si>
    <t>60/03 del 28/06/2024</t>
  </si>
  <si>
    <t>61/03 del 28/06/2024</t>
  </si>
  <si>
    <t>30/A del 29/06/2024</t>
  </si>
  <si>
    <t>FT_PA107 del 02/07/2024</t>
  </si>
  <si>
    <t>FT_PA106 del 02/07/2024</t>
  </si>
  <si>
    <t>4876 del 12/07/2024</t>
  </si>
  <si>
    <t>8G00196032 del 10/08/2024</t>
  </si>
  <si>
    <t>7X03493220 del 10/08/2024</t>
  </si>
  <si>
    <t>1624030525 del 09/09/2024</t>
  </si>
  <si>
    <t>8G00232052 del 10/10/2024</t>
  </si>
  <si>
    <t>7X04516958 del 10/10/2024</t>
  </si>
  <si>
    <t>213 del 15/09/2024</t>
  </si>
  <si>
    <t>93/03 del 27/09/2024</t>
  </si>
  <si>
    <t>94/03 del 27/09/2024</t>
  </si>
  <si>
    <t>12701/FVISE del 30/10/2024</t>
  </si>
  <si>
    <t>3002001263 del 27/11/2024</t>
  </si>
  <si>
    <t>117/03 del 27/11/2024</t>
  </si>
  <si>
    <t>1741/0 del 30/11/2024</t>
  </si>
  <si>
    <t>1024299826 del 04/12/2024</t>
  </si>
  <si>
    <t>V3-22844 del 28/11/2024</t>
  </si>
  <si>
    <t>123/03 del 12/12/2024</t>
  </si>
  <si>
    <t>124/03 del 12/12/2024</t>
  </si>
  <si>
    <t>7X05535143 del 11/12/2024</t>
  </si>
  <si>
    <t>8G00296813 del 11/12/2024</t>
  </si>
  <si>
    <t>86 del 17/12/2024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</si>
</sst>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topLeftCell="A4" workbookViewId="0">
      <selection activeCell="C9" sqref="C9:D9"/>
    </sheetView>
  </sheetViews>
  <sheetFormatPr defaultColWidth="9.109375" defaultRowHeight="14.4" x14ac:dyDescent="0.3"/>
  <cols>
    <col min="1" max="1" width="17.5546875" customWidth="1"/>
    <col min="2" max="4" width="16.5546875" customWidth="1"/>
    <col min="5" max="5" width="14.88671875" customWidth="1"/>
    <col min="6" max="6" width="16.5546875" customWidth="1"/>
    <col min="7" max="7" width="36.5546875" customWidth="1"/>
    <col min="8" max="8" width="9.109375" customWidth="1"/>
  </cols>
  <sheetData>
    <row r="1" spans="1:9" x14ac:dyDescent="0.3">
      <c r="A1" s="2"/>
    </row>
    <row r="2" spans="1:9" ht="15.9" customHeight="1" x14ac:dyDescent="0.35">
      <c r="B2" s="3" t="s">
        <v>20</v>
      </c>
    </row>
    <row r="3" spans="1:9" ht="12.75" customHeight="1" x14ac:dyDescent="0.3">
      <c r="B3" t="s">
        <v>21</v>
      </c>
    </row>
    <row r="4" spans="1:9" ht="15" thickBot="1" x14ac:dyDescent="0.35"/>
    <row r="5" spans="1:9" ht="18" customHeight="1" thickBot="1" x14ac:dyDescent="0.45">
      <c r="B5" s="6" t="s">
        <v>17</v>
      </c>
      <c r="F5" s="15" t="s">
        <v>22</v>
      </c>
    </row>
    <row r="7" spans="1:9" s="17" customFormat="1" ht="24.9" customHeight="1" x14ac:dyDescent="0.4">
      <c r="A7" s="34" t="s">
        <v>1</v>
      </c>
      <c r="B7" s="35"/>
      <c r="C7" s="35"/>
      <c r="D7" s="35"/>
      <c r="E7" s="35"/>
      <c r="F7" s="36"/>
    </row>
    <row r="8" spans="1:9" ht="30.75" customHeight="1" x14ac:dyDescent="0.3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5">
      <c r="A9" s="37">
        <f>SUM(B13:B16)</f>
        <v>69</v>
      </c>
      <c r="B9" s="33"/>
      <c r="C9" s="32">
        <f>SUM(C13:C16)</f>
        <v>61590.35</v>
      </c>
      <c r="D9" s="33"/>
      <c r="E9" s="38">
        <f>('Trimestre 1'!H1+'Trimestre 2'!H1+'Trimestre 3'!H1+'Trimestre 4'!H1)/C9</f>
        <v>-21.971513232186538</v>
      </c>
      <c r="F9" s="39"/>
    </row>
    <row r="10" spans="1:9" ht="20.100000000000001" customHeight="1" thickBot="1" x14ac:dyDescent="0.35">
      <c r="A10" s="18"/>
      <c r="B10" s="18"/>
      <c r="C10" s="19"/>
      <c r="D10" s="18"/>
      <c r="E10" s="20"/>
      <c r="F10" s="27"/>
    </row>
    <row r="11" spans="1:9" s="17" customFormat="1" ht="24.9" customHeight="1" x14ac:dyDescent="0.4">
      <c r="A11" s="40" t="s">
        <v>2</v>
      </c>
      <c r="B11" s="41"/>
      <c r="C11" s="41"/>
      <c r="D11" s="41"/>
      <c r="E11" s="41"/>
      <c r="F11" s="42"/>
    </row>
    <row r="12" spans="1:9" ht="46.5" customHeight="1" x14ac:dyDescent="0.3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3">
      <c r="A13" s="25" t="s">
        <v>13</v>
      </c>
      <c r="B13" s="14">
        <f>'Trimestre 1'!C1</f>
        <v>14</v>
      </c>
      <c r="C13" s="26">
        <f>'Trimestre 1'!B1</f>
        <v>7531.64</v>
      </c>
      <c r="D13" s="26">
        <f>'Trimestre 1'!G1</f>
        <v>-9.3938823416945034</v>
      </c>
      <c r="E13" s="26">
        <v>15235.21</v>
      </c>
      <c r="F13" s="30">
        <v>20</v>
      </c>
      <c r="G13" s="4"/>
      <c r="H13" s="5"/>
      <c r="I13" s="5"/>
    </row>
    <row r="14" spans="1:9" ht="22.5" customHeight="1" x14ac:dyDescent="0.3">
      <c r="A14" s="25" t="s">
        <v>14</v>
      </c>
      <c r="B14" s="14">
        <f>'Trimestre 2'!C1</f>
        <v>29</v>
      </c>
      <c r="C14" s="26">
        <f>'Trimestre 2'!B1</f>
        <v>29546.559999999994</v>
      </c>
      <c r="D14" s="26">
        <f>'Trimestre 2'!G1</f>
        <v>-20.30954669511442</v>
      </c>
      <c r="E14" s="26">
        <v>7489.53</v>
      </c>
      <c r="F14" s="30">
        <v>17</v>
      </c>
    </row>
    <row r="15" spans="1:9" ht="22.5" customHeight="1" x14ac:dyDescent="0.3">
      <c r="A15" s="25" t="s">
        <v>15</v>
      </c>
      <c r="B15" s="14">
        <f>'Trimestre 3'!C1</f>
        <v>9</v>
      </c>
      <c r="C15" s="26">
        <f>'Trimestre 3'!B1</f>
        <v>4815.83</v>
      </c>
      <c r="D15" s="26">
        <f>'Trimestre 3'!G1</f>
        <v>-26.570867327127413</v>
      </c>
      <c r="E15" s="26">
        <v>7503.51</v>
      </c>
      <c r="F15" s="30">
        <v>17</v>
      </c>
    </row>
    <row r="16" spans="1:9" ht="21.75" customHeight="1" x14ac:dyDescent="0.3">
      <c r="A16" s="25" t="s">
        <v>16</v>
      </c>
      <c r="B16" s="14">
        <f>'Trimestre 4'!C1</f>
        <v>17</v>
      </c>
      <c r="C16" s="26">
        <f>'Trimestre 4'!B1</f>
        <v>19696.32</v>
      </c>
      <c r="D16" s="26">
        <f>'Trimestre 4'!G1</f>
        <v>-28.149615258078665</v>
      </c>
      <c r="E16" s="26">
        <v>100564.15</v>
      </c>
      <c r="F16" s="30">
        <v>37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>
      <selection activeCell="F7" sqref="F7"/>
    </sheetView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2">
        <f>SUM(B4:B195)</f>
        <v>7531.64</v>
      </c>
      <c r="C1" s="31">
        <f>COUNTA(A4:A203)</f>
        <v>14</v>
      </c>
      <c r="G1" s="13">
        <f>IF(B1&lt;&gt;0,H1/B1,0)</f>
        <v>-9.3938823416945034</v>
      </c>
      <c r="H1" s="12">
        <f>SUM(H4:H195)</f>
        <v>-70751.34</v>
      </c>
    </row>
    <row r="3" spans="1:8" s="8" customFormat="1" ht="43.2" x14ac:dyDescent="0.3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">
      <c r="A4" s="16" t="s">
        <v>23</v>
      </c>
      <c r="B4" s="9">
        <v>294.3</v>
      </c>
      <c r="C4" s="10">
        <v>45322</v>
      </c>
      <c r="D4" s="10">
        <v>45337</v>
      </c>
      <c r="E4" s="10"/>
      <c r="F4" s="10"/>
      <c r="G4" s="1">
        <f>D4-C4-(F4-E4)</f>
        <v>15</v>
      </c>
      <c r="H4" s="9">
        <f>B4*G4</f>
        <v>4414.5</v>
      </c>
    </row>
    <row r="5" spans="1:8" x14ac:dyDescent="0.3">
      <c r="A5" s="16" t="s">
        <v>24</v>
      </c>
      <c r="B5" s="9">
        <v>790</v>
      </c>
      <c r="C5" s="10">
        <v>45317</v>
      </c>
      <c r="D5" s="10">
        <v>45337</v>
      </c>
      <c r="E5" s="10"/>
      <c r="F5" s="10"/>
      <c r="G5" s="1">
        <f t="shared" ref="G5:G68" si="0">D5-C5-(F5-E5)</f>
        <v>20</v>
      </c>
      <c r="H5" s="9">
        <f t="shared" ref="H5:H68" si="1">B5*G5</f>
        <v>15800</v>
      </c>
    </row>
    <row r="6" spans="1:8" x14ac:dyDescent="0.3">
      <c r="A6" s="16" t="s">
        <v>25</v>
      </c>
      <c r="B6" s="9">
        <v>120</v>
      </c>
      <c r="C6" s="10">
        <v>45317</v>
      </c>
      <c r="D6" s="10">
        <v>45337</v>
      </c>
      <c r="E6" s="10"/>
      <c r="F6" s="10"/>
      <c r="G6" s="1">
        <f t="shared" si="0"/>
        <v>20</v>
      </c>
      <c r="H6" s="9">
        <f t="shared" si="1"/>
        <v>2400</v>
      </c>
    </row>
    <row r="7" spans="1:8" x14ac:dyDescent="0.3">
      <c r="A7" s="16" t="s">
        <v>26</v>
      </c>
      <c r="B7" s="9">
        <v>80</v>
      </c>
      <c r="C7" s="10">
        <v>45309</v>
      </c>
      <c r="D7" s="10">
        <v>45337</v>
      </c>
      <c r="E7" s="10"/>
      <c r="F7" s="10"/>
      <c r="G7" s="1">
        <f t="shared" si="0"/>
        <v>28</v>
      </c>
      <c r="H7" s="9">
        <f t="shared" si="1"/>
        <v>2240</v>
      </c>
    </row>
    <row r="8" spans="1:8" x14ac:dyDescent="0.3">
      <c r="A8" s="16" t="s">
        <v>27</v>
      </c>
      <c r="B8" s="9">
        <v>136.16</v>
      </c>
      <c r="C8" s="10">
        <v>45353</v>
      </c>
      <c r="D8" s="10">
        <v>45337</v>
      </c>
      <c r="E8" s="10"/>
      <c r="F8" s="10"/>
      <c r="G8" s="1">
        <f t="shared" si="0"/>
        <v>-16</v>
      </c>
      <c r="H8" s="9">
        <f t="shared" si="1"/>
        <v>-2178.56</v>
      </c>
    </row>
    <row r="9" spans="1:8" x14ac:dyDescent="0.3">
      <c r="A9" s="16" t="s">
        <v>28</v>
      </c>
      <c r="B9" s="9">
        <v>1232</v>
      </c>
      <c r="C9" s="10">
        <v>45358</v>
      </c>
      <c r="D9" s="10">
        <v>45337</v>
      </c>
      <c r="E9" s="10"/>
      <c r="F9" s="10"/>
      <c r="G9" s="1">
        <f t="shared" si="0"/>
        <v>-21</v>
      </c>
      <c r="H9" s="9">
        <f t="shared" si="1"/>
        <v>-25872</v>
      </c>
    </row>
    <row r="10" spans="1:8" x14ac:dyDescent="0.3">
      <c r="A10" s="16" t="s">
        <v>29</v>
      </c>
      <c r="B10" s="9">
        <v>36</v>
      </c>
      <c r="C10" s="10">
        <v>45367</v>
      </c>
      <c r="D10" s="10">
        <v>45350</v>
      </c>
      <c r="E10" s="10"/>
      <c r="F10" s="10"/>
      <c r="G10" s="1">
        <f t="shared" si="0"/>
        <v>-17</v>
      </c>
      <c r="H10" s="9">
        <f t="shared" si="1"/>
        <v>-612</v>
      </c>
    </row>
    <row r="11" spans="1:8" x14ac:dyDescent="0.3">
      <c r="A11" s="16" t="s">
        <v>30</v>
      </c>
      <c r="B11" s="9">
        <v>127.2</v>
      </c>
      <c r="C11" s="10">
        <v>45367</v>
      </c>
      <c r="D11" s="10">
        <v>45350</v>
      </c>
      <c r="E11" s="10"/>
      <c r="F11" s="10"/>
      <c r="G11" s="1">
        <f t="shared" si="0"/>
        <v>-17</v>
      </c>
      <c r="H11" s="9">
        <f t="shared" si="1"/>
        <v>-2162.4</v>
      </c>
    </row>
    <row r="12" spans="1:8" x14ac:dyDescent="0.3">
      <c r="A12" s="16" t="s">
        <v>31</v>
      </c>
      <c r="B12" s="9">
        <v>9.8800000000000008</v>
      </c>
      <c r="C12" s="10">
        <v>45361</v>
      </c>
      <c r="D12" s="10">
        <v>45350</v>
      </c>
      <c r="E12" s="10"/>
      <c r="F12" s="10"/>
      <c r="G12" s="1">
        <f t="shared" si="0"/>
        <v>-11</v>
      </c>
      <c r="H12" s="9">
        <f t="shared" si="1"/>
        <v>-108.68</v>
      </c>
    </row>
    <row r="13" spans="1:8" x14ac:dyDescent="0.3">
      <c r="A13" s="16" t="s">
        <v>32</v>
      </c>
      <c r="B13" s="9">
        <v>27.8</v>
      </c>
      <c r="C13" s="10">
        <v>45336</v>
      </c>
      <c r="D13" s="10">
        <v>45350</v>
      </c>
      <c r="E13" s="10"/>
      <c r="F13" s="10"/>
      <c r="G13" s="1">
        <f t="shared" si="0"/>
        <v>14</v>
      </c>
      <c r="H13" s="9">
        <f t="shared" si="1"/>
        <v>389.2</v>
      </c>
    </row>
    <row r="14" spans="1:8" x14ac:dyDescent="0.3">
      <c r="A14" s="16" t="s">
        <v>33</v>
      </c>
      <c r="B14" s="9">
        <v>1275</v>
      </c>
      <c r="C14" s="10">
        <v>45378</v>
      </c>
      <c r="D14" s="10">
        <v>45350</v>
      </c>
      <c r="E14" s="10"/>
      <c r="F14" s="10"/>
      <c r="G14" s="1">
        <f t="shared" si="0"/>
        <v>-28</v>
      </c>
      <c r="H14" s="9">
        <f t="shared" si="1"/>
        <v>-35700</v>
      </c>
    </row>
    <row r="15" spans="1:8" x14ac:dyDescent="0.3">
      <c r="A15" s="16" t="s">
        <v>34</v>
      </c>
      <c r="B15" s="9">
        <v>3250.8</v>
      </c>
      <c r="C15" s="10">
        <v>45358</v>
      </c>
      <c r="D15" s="10">
        <v>45350</v>
      </c>
      <c r="E15" s="10"/>
      <c r="F15" s="10"/>
      <c r="G15" s="1">
        <f t="shared" si="0"/>
        <v>-8</v>
      </c>
      <c r="H15" s="9">
        <f t="shared" si="1"/>
        <v>-26006.400000000001</v>
      </c>
    </row>
    <row r="16" spans="1:8" x14ac:dyDescent="0.3">
      <c r="A16" s="16" t="s">
        <v>35</v>
      </c>
      <c r="B16" s="9">
        <v>105.5</v>
      </c>
      <c r="C16" s="10">
        <v>45372</v>
      </c>
      <c r="D16" s="10">
        <v>45350</v>
      </c>
      <c r="E16" s="10"/>
      <c r="F16" s="10"/>
      <c r="G16" s="1">
        <f t="shared" si="0"/>
        <v>-22</v>
      </c>
      <c r="H16" s="9">
        <f t="shared" si="1"/>
        <v>-2321</v>
      </c>
    </row>
    <row r="17" spans="1:8" x14ac:dyDescent="0.3">
      <c r="A17" s="16" t="s">
        <v>35</v>
      </c>
      <c r="B17" s="9">
        <v>47</v>
      </c>
      <c r="C17" s="10">
        <v>45372</v>
      </c>
      <c r="D17" s="10">
        <v>45350</v>
      </c>
      <c r="E17" s="10"/>
      <c r="F17" s="10"/>
      <c r="G17" s="1">
        <f t="shared" si="0"/>
        <v>-22</v>
      </c>
      <c r="H17" s="9">
        <f t="shared" si="1"/>
        <v>-1034</v>
      </c>
    </row>
    <row r="18" spans="1:8" x14ac:dyDescent="0.3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3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3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3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3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3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3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3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3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3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2">
        <f>SUM(B4:B195)</f>
        <v>29546.559999999994</v>
      </c>
      <c r="C1" s="31">
        <f>COUNTA(A4:A203)</f>
        <v>29</v>
      </c>
      <c r="G1" s="13">
        <f>IF(B1&lt;&gt;0,H1/B1,0)</f>
        <v>-20.30954669511442</v>
      </c>
      <c r="H1" s="12">
        <f>SUM(H4:H195)</f>
        <v>-600077.24000000011</v>
      </c>
    </row>
    <row r="3" spans="1:8" s="8" customFormat="1" ht="43.2" x14ac:dyDescent="0.3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">
      <c r="A4" s="16" t="s">
        <v>36</v>
      </c>
      <c r="B4" s="9">
        <v>500</v>
      </c>
      <c r="C4" s="10">
        <v>45376</v>
      </c>
      <c r="D4" s="10">
        <v>45401</v>
      </c>
      <c r="E4" s="10"/>
      <c r="F4" s="10"/>
      <c r="G4" s="1">
        <f>D4-C4-(F4-E4)</f>
        <v>25</v>
      </c>
      <c r="H4" s="9">
        <f>B4*G4</f>
        <v>12500</v>
      </c>
    </row>
    <row r="5" spans="1:8" x14ac:dyDescent="0.3">
      <c r="A5" s="16" t="s">
        <v>37</v>
      </c>
      <c r="B5" s="9">
        <v>20</v>
      </c>
      <c r="C5" s="10">
        <v>45421</v>
      </c>
      <c r="D5" s="10">
        <v>45401</v>
      </c>
      <c r="E5" s="10"/>
      <c r="F5" s="10"/>
      <c r="G5" s="1">
        <f t="shared" ref="G5:G68" si="0">D5-C5-(F5-E5)</f>
        <v>-20</v>
      </c>
      <c r="H5" s="9">
        <f t="shared" ref="H5:H68" si="1">B5*G5</f>
        <v>-400</v>
      </c>
    </row>
    <row r="6" spans="1:8" x14ac:dyDescent="0.3">
      <c r="A6" s="16" t="s">
        <v>38</v>
      </c>
      <c r="B6" s="9">
        <v>790</v>
      </c>
      <c r="C6" s="10">
        <v>45420</v>
      </c>
      <c r="D6" s="10">
        <v>45401</v>
      </c>
      <c r="E6" s="10"/>
      <c r="F6" s="10"/>
      <c r="G6" s="1">
        <f t="shared" si="0"/>
        <v>-19</v>
      </c>
      <c r="H6" s="9">
        <f t="shared" si="1"/>
        <v>-15010</v>
      </c>
    </row>
    <row r="7" spans="1:8" x14ac:dyDescent="0.3">
      <c r="A7" s="16" t="s">
        <v>39</v>
      </c>
      <c r="B7" s="9">
        <v>170.8</v>
      </c>
      <c r="C7" s="10">
        <v>45423</v>
      </c>
      <c r="D7" s="10">
        <v>45401</v>
      </c>
      <c r="E7" s="10"/>
      <c r="F7" s="10"/>
      <c r="G7" s="1">
        <f t="shared" si="0"/>
        <v>-22</v>
      </c>
      <c r="H7" s="9">
        <f t="shared" si="1"/>
        <v>-3757.6</v>
      </c>
    </row>
    <row r="8" spans="1:8" x14ac:dyDescent="0.3">
      <c r="A8" s="16" t="s">
        <v>40</v>
      </c>
      <c r="B8" s="9">
        <v>18.28</v>
      </c>
      <c r="C8" s="10">
        <v>45422</v>
      </c>
      <c r="D8" s="10">
        <v>45401</v>
      </c>
      <c r="E8" s="10"/>
      <c r="F8" s="10"/>
      <c r="G8" s="1">
        <f t="shared" si="0"/>
        <v>-21</v>
      </c>
      <c r="H8" s="9">
        <f t="shared" si="1"/>
        <v>-383.88</v>
      </c>
    </row>
    <row r="9" spans="1:8" x14ac:dyDescent="0.3">
      <c r="A9" s="16" t="s">
        <v>41</v>
      </c>
      <c r="B9" s="9">
        <v>120</v>
      </c>
      <c r="C9" s="10">
        <v>45420</v>
      </c>
      <c r="D9" s="10">
        <v>45401</v>
      </c>
      <c r="E9" s="10"/>
      <c r="F9" s="10"/>
      <c r="G9" s="1">
        <f t="shared" si="0"/>
        <v>-19</v>
      </c>
      <c r="H9" s="9">
        <f t="shared" si="1"/>
        <v>-2280</v>
      </c>
    </row>
    <row r="10" spans="1:8" x14ac:dyDescent="0.3">
      <c r="A10" s="16" t="s">
        <v>42</v>
      </c>
      <c r="B10" s="9">
        <v>371.11</v>
      </c>
      <c r="C10" s="10">
        <v>45421</v>
      </c>
      <c r="D10" s="10">
        <v>45401</v>
      </c>
      <c r="E10" s="10"/>
      <c r="F10" s="10"/>
      <c r="G10" s="1">
        <f t="shared" si="0"/>
        <v>-20</v>
      </c>
      <c r="H10" s="9">
        <f t="shared" si="1"/>
        <v>-7422.2</v>
      </c>
    </row>
    <row r="11" spans="1:8" x14ac:dyDescent="0.3">
      <c r="A11" s="16" t="s">
        <v>43</v>
      </c>
      <c r="B11" s="9">
        <v>36</v>
      </c>
      <c r="C11" s="10">
        <v>45427</v>
      </c>
      <c r="D11" s="10">
        <v>45401</v>
      </c>
      <c r="E11" s="10"/>
      <c r="F11" s="10"/>
      <c r="G11" s="1">
        <f t="shared" si="0"/>
        <v>-26</v>
      </c>
      <c r="H11" s="9">
        <f t="shared" si="1"/>
        <v>-936</v>
      </c>
    </row>
    <row r="12" spans="1:8" x14ac:dyDescent="0.3">
      <c r="A12" s="16" t="s">
        <v>44</v>
      </c>
      <c r="B12" s="9">
        <v>120</v>
      </c>
      <c r="C12" s="10">
        <v>45429</v>
      </c>
      <c r="D12" s="10">
        <v>45401</v>
      </c>
      <c r="E12" s="10"/>
      <c r="F12" s="10"/>
      <c r="G12" s="1">
        <f t="shared" si="0"/>
        <v>-28</v>
      </c>
      <c r="H12" s="9">
        <f t="shared" si="1"/>
        <v>-3360</v>
      </c>
    </row>
    <row r="13" spans="1:8" x14ac:dyDescent="0.3">
      <c r="A13" s="16" t="s">
        <v>45</v>
      </c>
      <c r="B13" s="9">
        <v>578.42999999999995</v>
      </c>
      <c r="C13" s="10">
        <v>45451</v>
      </c>
      <c r="D13" s="10">
        <v>45421</v>
      </c>
      <c r="E13" s="10"/>
      <c r="F13" s="10"/>
      <c r="G13" s="1">
        <f t="shared" si="0"/>
        <v>-30</v>
      </c>
      <c r="H13" s="9">
        <f t="shared" si="1"/>
        <v>-17352.900000000001</v>
      </c>
    </row>
    <row r="14" spans="1:8" x14ac:dyDescent="0.3">
      <c r="A14" s="16" t="s">
        <v>46</v>
      </c>
      <c r="B14" s="9">
        <v>125</v>
      </c>
      <c r="C14" s="10">
        <v>45451</v>
      </c>
      <c r="D14" s="10">
        <v>45425</v>
      </c>
      <c r="E14" s="10"/>
      <c r="F14" s="10"/>
      <c r="G14" s="1">
        <f t="shared" si="0"/>
        <v>-26</v>
      </c>
      <c r="H14" s="9">
        <f t="shared" si="1"/>
        <v>-3250</v>
      </c>
    </row>
    <row r="15" spans="1:8" x14ac:dyDescent="0.3">
      <c r="A15" s="16" t="s">
        <v>47</v>
      </c>
      <c r="B15" s="9">
        <v>125</v>
      </c>
      <c r="C15" s="10">
        <v>45451</v>
      </c>
      <c r="D15" s="10">
        <v>45425</v>
      </c>
      <c r="E15" s="10"/>
      <c r="F15" s="10"/>
      <c r="G15" s="1">
        <f t="shared" si="0"/>
        <v>-26</v>
      </c>
      <c r="H15" s="9">
        <f t="shared" si="1"/>
        <v>-3250</v>
      </c>
    </row>
    <row r="16" spans="1:8" x14ac:dyDescent="0.3">
      <c r="A16" s="16" t="s">
        <v>48</v>
      </c>
      <c r="B16" s="9">
        <v>125</v>
      </c>
      <c r="C16" s="10">
        <v>45451</v>
      </c>
      <c r="D16" s="10">
        <v>45425</v>
      </c>
      <c r="E16" s="10"/>
      <c r="F16" s="10"/>
      <c r="G16" s="1">
        <f t="shared" si="0"/>
        <v>-26</v>
      </c>
      <c r="H16" s="9">
        <f t="shared" si="1"/>
        <v>-3250</v>
      </c>
    </row>
    <row r="17" spans="1:8" x14ac:dyDescent="0.3">
      <c r="A17" s="16" t="s">
        <v>49</v>
      </c>
      <c r="B17" s="9">
        <v>125</v>
      </c>
      <c r="C17" s="10">
        <v>45451</v>
      </c>
      <c r="D17" s="10">
        <v>45425</v>
      </c>
      <c r="E17" s="10"/>
      <c r="F17" s="10"/>
      <c r="G17" s="1">
        <f t="shared" si="0"/>
        <v>-26</v>
      </c>
      <c r="H17" s="9">
        <f t="shared" si="1"/>
        <v>-3250</v>
      </c>
    </row>
    <row r="18" spans="1:8" x14ac:dyDescent="0.3">
      <c r="A18" s="16" t="s">
        <v>50</v>
      </c>
      <c r="B18" s="9">
        <v>180</v>
      </c>
      <c r="C18" s="10">
        <v>45476</v>
      </c>
      <c r="D18" s="10">
        <v>45449</v>
      </c>
      <c r="E18" s="10"/>
      <c r="F18" s="10"/>
      <c r="G18" s="1">
        <f t="shared" si="0"/>
        <v>-27</v>
      </c>
      <c r="H18" s="9">
        <f t="shared" si="1"/>
        <v>-4860</v>
      </c>
    </row>
    <row r="19" spans="1:8" x14ac:dyDescent="0.3">
      <c r="A19" s="16" t="s">
        <v>51</v>
      </c>
      <c r="B19" s="9">
        <v>1371.25</v>
      </c>
      <c r="C19" s="10">
        <v>45464</v>
      </c>
      <c r="D19" s="10">
        <v>45449</v>
      </c>
      <c r="E19" s="10"/>
      <c r="F19" s="10"/>
      <c r="G19" s="1">
        <f t="shared" si="0"/>
        <v>-15</v>
      </c>
      <c r="H19" s="9">
        <f t="shared" si="1"/>
        <v>-20568.75</v>
      </c>
    </row>
    <row r="20" spans="1:8" x14ac:dyDescent="0.3">
      <c r="A20" s="16" t="s">
        <v>52</v>
      </c>
      <c r="B20" s="9">
        <v>4000</v>
      </c>
      <c r="C20" s="10">
        <v>45465</v>
      </c>
      <c r="D20" s="10">
        <v>45449</v>
      </c>
      <c r="E20" s="10"/>
      <c r="F20" s="10"/>
      <c r="G20" s="1">
        <f t="shared" si="0"/>
        <v>-16</v>
      </c>
      <c r="H20" s="9">
        <f t="shared" si="1"/>
        <v>-64000</v>
      </c>
    </row>
    <row r="21" spans="1:8" x14ac:dyDescent="0.3">
      <c r="A21" s="16" t="s">
        <v>53</v>
      </c>
      <c r="B21" s="9">
        <v>120</v>
      </c>
      <c r="C21" s="10">
        <v>45470</v>
      </c>
      <c r="D21" s="10">
        <v>45449</v>
      </c>
      <c r="E21" s="10"/>
      <c r="F21" s="10"/>
      <c r="G21" s="1">
        <f t="shared" si="0"/>
        <v>-21</v>
      </c>
      <c r="H21" s="9">
        <f t="shared" si="1"/>
        <v>-2520</v>
      </c>
    </row>
    <row r="22" spans="1:8" x14ac:dyDescent="0.3">
      <c r="A22" s="16" t="s">
        <v>54</v>
      </c>
      <c r="B22" s="9">
        <v>2160</v>
      </c>
      <c r="C22" s="10">
        <v>45469</v>
      </c>
      <c r="D22" s="10">
        <v>45449</v>
      </c>
      <c r="E22" s="10"/>
      <c r="F22" s="10"/>
      <c r="G22" s="1">
        <f t="shared" si="0"/>
        <v>-20</v>
      </c>
      <c r="H22" s="9">
        <f t="shared" si="1"/>
        <v>-43200</v>
      </c>
    </row>
    <row r="23" spans="1:8" x14ac:dyDescent="0.3">
      <c r="A23" s="16" t="s">
        <v>55</v>
      </c>
      <c r="B23" s="9">
        <v>12588</v>
      </c>
      <c r="C23" s="10">
        <v>45477</v>
      </c>
      <c r="D23" s="10">
        <v>45455</v>
      </c>
      <c r="E23" s="10"/>
      <c r="F23" s="10"/>
      <c r="G23" s="1">
        <f t="shared" si="0"/>
        <v>-22</v>
      </c>
      <c r="H23" s="9">
        <f t="shared" si="1"/>
        <v>-276936</v>
      </c>
    </row>
    <row r="24" spans="1:8" x14ac:dyDescent="0.3">
      <c r="A24" s="16" t="s">
        <v>56</v>
      </c>
      <c r="B24" s="9">
        <v>406</v>
      </c>
      <c r="C24" s="10">
        <v>45480</v>
      </c>
      <c r="D24" s="10">
        <v>45455</v>
      </c>
      <c r="E24" s="10"/>
      <c r="F24" s="10"/>
      <c r="G24" s="1">
        <f t="shared" si="0"/>
        <v>-25</v>
      </c>
      <c r="H24" s="9">
        <f t="shared" si="1"/>
        <v>-10150</v>
      </c>
    </row>
    <row r="25" spans="1:8" x14ac:dyDescent="0.3">
      <c r="A25" s="16" t="s">
        <v>57</v>
      </c>
      <c r="B25" s="9">
        <v>9.98</v>
      </c>
      <c r="C25" s="10">
        <v>45485</v>
      </c>
      <c r="D25" s="10">
        <v>45455</v>
      </c>
      <c r="E25" s="10"/>
      <c r="F25" s="10"/>
      <c r="G25" s="1">
        <f t="shared" si="0"/>
        <v>-30</v>
      </c>
      <c r="H25" s="9">
        <f t="shared" si="1"/>
        <v>-299.39999999999998</v>
      </c>
    </row>
    <row r="26" spans="1:8" x14ac:dyDescent="0.3">
      <c r="A26" s="16" t="s">
        <v>58</v>
      </c>
      <c r="B26" s="9">
        <v>3831.3</v>
      </c>
      <c r="C26" s="10">
        <v>45486</v>
      </c>
      <c r="D26" s="10">
        <v>45464</v>
      </c>
      <c r="E26" s="10"/>
      <c r="F26" s="10"/>
      <c r="G26" s="1">
        <f t="shared" si="0"/>
        <v>-22</v>
      </c>
      <c r="H26" s="9">
        <f t="shared" si="1"/>
        <v>-84288.6</v>
      </c>
    </row>
    <row r="27" spans="1:8" x14ac:dyDescent="0.3">
      <c r="A27" s="16" t="s">
        <v>59</v>
      </c>
      <c r="B27" s="9">
        <v>144</v>
      </c>
      <c r="C27" s="10">
        <v>45491</v>
      </c>
      <c r="D27" s="10">
        <v>45464</v>
      </c>
      <c r="E27" s="10"/>
      <c r="F27" s="10"/>
      <c r="G27" s="1">
        <f t="shared" si="0"/>
        <v>-27</v>
      </c>
      <c r="H27" s="9">
        <f t="shared" si="1"/>
        <v>-3888</v>
      </c>
    </row>
    <row r="28" spans="1:8" x14ac:dyDescent="0.3">
      <c r="A28" s="16" t="s">
        <v>60</v>
      </c>
      <c r="B28" s="9">
        <v>79.260000000000005</v>
      </c>
      <c r="C28" s="10">
        <v>45493</v>
      </c>
      <c r="D28" s="10">
        <v>45464</v>
      </c>
      <c r="E28" s="10"/>
      <c r="F28" s="10"/>
      <c r="G28" s="1">
        <f t="shared" si="0"/>
        <v>-29</v>
      </c>
      <c r="H28" s="9">
        <f t="shared" si="1"/>
        <v>-2298.54</v>
      </c>
    </row>
    <row r="29" spans="1:8" x14ac:dyDescent="0.3">
      <c r="A29" s="16" t="s">
        <v>61</v>
      </c>
      <c r="B29" s="9">
        <v>120</v>
      </c>
      <c r="C29" s="10">
        <v>45493</v>
      </c>
      <c r="D29" s="10">
        <v>45464</v>
      </c>
      <c r="E29" s="10"/>
      <c r="F29" s="10"/>
      <c r="G29" s="1">
        <f t="shared" si="0"/>
        <v>-29</v>
      </c>
      <c r="H29" s="9">
        <f t="shared" si="1"/>
        <v>-3480</v>
      </c>
    </row>
    <row r="30" spans="1:8" x14ac:dyDescent="0.3">
      <c r="A30" s="16" t="s">
        <v>62</v>
      </c>
      <c r="B30" s="9">
        <v>36</v>
      </c>
      <c r="C30" s="10">
        <v>45492</v>
      </c>
      <c r="D30" s="10">
        <v>45464</v>
      </c>
      <c r="E30" s="10"/>
      <c r="F30" s="10"/>
      <c r="G30" s="1">
        <f t="shared" si="0"/>
        <v>-28</v>
      </c>
      <c r="H30" s="9">
        <f t="shared" si="1"/>
        <v>-1008</v>
      </c>
    </row>
    <row r="31" spans="1:8" x14ac:dyDescent="0.3">
      <c r="A31" s="16" t="s">
        <v>63</v>
      </c>
      <c r="B31" s="9">
        <v>819.67</v>
      </c>
      <c r="C31" s="10">
        <v>45494</v>
      </c>
      <c r="D31" s="10">
        <v>45471</v>
      </c>
      <c r="E31" s="10"/>
      <c r="F31" s="10"/>
      <c r="G31" s="1">
        <f t="shared" si="0"/>
        <v>-23</v>
      </c>
      <c r="H31" s="9">
        <f t="shared" si="1"/>
        <v>-18852.41</v>
      </c>
    </row>
    <row r="32" spans="1:8" x14ac:dyDescent="0.3">
      <c r="A32" s="16" t="s">
        <v>64</v>
      </c>
      <c r="B32" s="9">
        <v>456.48</v>
      </c>
      <c r="C32" s="10">
        <v>45498</v>
      </c>
      <c r="D32" s="10">
        <v>45471</v>
      </c>
      <c r="E32" s="10"/>
      <c r="F32" s="10"/>
      <c r="G32" s="1">
        <f t="shared" si="0"/>
        <v>-27</v>
      </c>
      <c r="H32" s="9">
        <f t="shared" si="1"/>
        <v>-12324.96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2">
        <f>SUM(B4:B195)</f>
        <v>4815.83</v>
      </c>
      <c r="C1" s="31">
        <f>COUNTA(A4:A203)</f>
        <v>9</v>
      </c>
      <c r="G1" s="13">
        <f>IF(B1&lt;&gt;0,H1/B1,0)</f>
        <v>-26.570867327127413</v>
      </c>
      <c r="H1" s="12">
        <f>SUM(H4:H195)</f>
        <v>-127960.78</v>
      </c>
    </row>
    <row r="3" spans="1:8" s="8" customFormat="1" ht="43.2" x14ac:dyDescent="0.3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">
      <c r="A4" s="16" t="s">
        <v>65</v>
      </c>
      <c r="B4" s="9">
        <v>19.04</v>
      </c>
      <c r="C4" s="10">
        <v>45514</v>
      </c>
      <c r="D4" s="10">
        <v>45484</v>
      </c>
      <c r="E4" s="10"/>
      <c r="F4" s="10"/>
      <c r="G4" s="1">
        <f>D4-C4-(F4-E4)</f>
        <v>-30</v>
      </c>
      <c r="H4" s="9">
        <f>B4*G4</f>
        <v>-571.20000000000005</v>
      </c>
    </row>
    <row r="5" spans="1:8" x14ac:dyDescent="0.3">
      <c r="A5" s="16" t="s">
        <v>66</v>
      </c>
      <c r="B5" s="9">
        <v>790</v>
      </c>
      <c r="C5" s="10">
        <v>45502</v>
      </c>
      <c r="D5" s="10">
        <v>45484</v>
      </c>
      <c r="E5" s="10"/>
      <c r="F5" s="10"/>
      <c r="G5" s="1">
        <f t="shared" ref="G5:G68" si="0">D5-C5-(F5-E5)</f>
        <v>-18</v>
      </c>
      <c r="H5" s="9">
        <f t="shared" ref="H5:H68" si="1">B5*G5</f>
        <v>-14220</v>
      </c>
    </row>
    <row r="6" spans="1:8" x14ac:dyDescent="0.3">
      <c r="A6" s="16" t="s">
        <v>67</v>
      </c>
      <c r="B6" s="9">
        <v>120</v>
      </c>
      <c r="C6" s="10">
        <v>45506</v>
      </c>
      <c r="D6" s="10">
        <v>45484</v>
      </c>
      <c r="E6" s="10"/>
      <c r="F6" s="10"/>
      <c r="G6" s="1">
        <f t="shared" si="0"/>
        <v>-22</v>
      </c>
      <c r="H6" s="9">
        <f t="shared" si="1"/>
        <v>-2640</v>
      </c>
    </row>
    <row r="7" spans="1:8" x14ac:dyDescent="0.3">
      <c r="A7" s="16" t="s">
        <v>68</v>
      </c>
      <c r="B7" s="9">
        <v>450</v>
      </c>
      <c r="C7" s="10">
        <v>45513</v>
      </c>
      <c r="D7" s="10">
        <v>45484</v>
      </c>
      <c r="E7" s="10"/>
      <c r="F7" s="10"/>
      <c r="G7" s="1">
        <f t="shared" si="0"/>
        <v>-29</v>
      </c>
      <c r="H7" s="9">
        <f t="shared" si="1"/>
        <v>-13050</v>
      </c>
    </row>
    <row r="8" spans="1:8" x14ac:dyDescent="0.3">
      <c r="A8" s="16" t="s">
        <v>69</v>
      </c>
      <c r="B8" s="9">
        <v>562.54</v>
      </c>
      <c r="C8" s="10">
        <v>45511</v>
      </c>
      <c r="D8" s="10">
        <v>45484</v>
      </c>
      <c r="E8" s="10"/>
      <c r="F8" s="10"/>
      <c r="G8" s="1">
        <f t="shared" si="0"/>
        <v>-27</v>
      </c>
      <c r="H8" s="9">
        <f t="shared" si="1"/>
        <v>-15188.58</v>
      </c>
    </row>
    <row r="9" spans="1:8" x14ac:dyDescent="0.3">
      <c r="A9" s="16" t="s">
        <v>70</v>
      </c>
      <c r="B9" s="9">
        <v>1218.25</v>
      </c>
      <c r="C9" s="10">
        <v>45512</v>
      </c>
      <c r="D9" s="10">
        <v>45484</v>
      </c>
      <c r="E9" s="10"/>
      <c r="F9" s="10"/>
      <c r="G9" s="1">
        <f t="shared" si="0"/>
        <v>-28</v>
      </c>
      <c r="H9" s="9">
        <f t="shared" si="1"/>
        <v>-34111</v>
      </c>
    </row>
    <row r="10" spans="1:8" x14ac:dyDescent="0.3">
      <c r="A10" s="16" t="s">
        <v>71</v>
      </c>
      <c r="B10" s="9">
        <v>1500</v>
      </c>
      <c r="C10" s="10">
        <v>45534</v>
      </c>
      <c r="D10" s="10">
        <v>45505</v>
      </c>
      <c r="E10" s="10"/>
      <c r="F10" s="10"/>
      <c r="G10" s="1">
        <f t="shared" si="0"/>
        <v>-29</v>
      </c>
      <c r="H10" s="9">
        <f t="shared" si="1"/>
        <v>-43500</v>
      </c>
    </row>
    <row r="11" spans="1:8" x14ac:dyDescent="0.3">
      <c r="A11" s="16" t="s">
        <v>72</v>
      </c>
      <c r="B11" s="9">
        <v>120</v>
      </c>
      <c r="C11" s="10">
        <v>45554</v>
      </c>
      <c r="D11" s="10">
        <v>45524</v>
      </c>
      <c r="E11" s="10"/>
      <c r="F11" s="10"/>
      <c r="G11" s="1">
        <f t="shared" si="0"/>
        <v>-30</v>
      </c>
      <c r="H11" s="9">
        <f t="shared" si="1"/>
        <v>-3600</v>
      </c>
    </row>
    <row r="12" spans="1:8" x14ac:dyDescent="0.3">
      <c r="A12" s="16" t="s">
        <v>73</v>
      </c>
      <c r="B12" s="9">
        <v>36</v>
      </c>
      <c r="C12" s="10">
        <v>45554</v>
      </c>
      <c r="D12" s="10">
        <v>45524</v>
      </c>
      <c r="E12" s="10"/>
      <c r="F12" s="10"/>
      <c r="G12" s="1">
        <f t="shared" si="0"/>
        <v>-30</v>
      </c>
      <c r="H12" s="9">
        <f t="shared" si="1"/>
        <v>-1080</v>
      </c>
    </row>
    <row r="13" spans="1:8" x14ac:dyDescent="0.3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3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3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3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3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3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3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3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3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3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3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3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3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3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3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3"/>
  <sheetViews>
    <sheetView workbookViewId="0"/>
  </sheetViews>
  <sheetFormatPr defaultColWidth="8.88671875" defaultRowHeight="14.4" x14ac:dyDescent="0.3"/>
  <cols>
    <col min="1" max="1" width="27" customWidth="1"/>
    <col min="2" max="2" width="12.6640625" customWidth="1"/>
    <col min="3" max="3" width="16.109375" bestFit="1" customWidth="1"/>
    <col min="4" max="6" width="15.44140625" bestFit="1" customWidth="1"/>
    <col min="7" max="7" width="16.33203125" customWidth="1"/>
    <col min="8" max="8" width="14.33203125" customWidth="1"/>
  </cols>
  <sheetData>
    <row r="1" spans="1:8" x14ac:dyDescent="0.3">
      <c r="B1" s="12">
        <f>SUM(B4:B195)</f>
        <v>19696.32</v>
      </c>
      <c r="C1" s="31">
        <f>COUNTA(A4:A203)</f>
        <v>17</v>
      </c>
      <c r="G1" s="13">
        <f>IF(B1&lt;&gt;0,H1/B1,0)</f>
        <v>-28.149615258078665</v>
      </c>
      <c r="H1" s="12">
        <f>SUM(H4:H195)</f>
        <v>-554443.83000000007</v>
      </c>
    </row>
    <row r="3" spans="1:8" s="8" customFormat="1" ht="43.2" x14ac:dyDescent="0.3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3">
      <c r="A4" s="16" t="s">
        <v>74</v>
      </c>
      <c r="B4" s="9">
        <v>66.59</v>
      </c>
      <c r="C4" s="10">
        <v>45588</v>
      </c>
      <c r="D4" s="10">
        <v>45567</v>
      </c>
      <c r="E4" s="10"/>
      <c r="F4" s="10"/>
      <c r="G4" s="1">
        <f>D4-C4-(F4-E4)</f>
        <v>-21</v>
      </c>
      <c r="H4" s="9">
        <f>B4*G4</f>
        <v>-1398.39</v>
      </c>
    </row>
    <row r="5" spans="1:8" x14ac:dyDescent="0.3">
      <c r="A5" s="16" t="s">
        <v>75</v>
      </c>
      <c r="B5" s="9">
        <v>120</v>
      </c>
      <c r="C5" s="10">
        <v>45609</v>
      </c>
      <c r="D5" s="10">
        <v>45581</v>
      </c>
      <c r="E5" s="10"/>
      <c r="F5" s="10"/>
      <c r="G5" s="1">
        <f t="shared" ref="G5:G68" si="0">D5-C5-(F5-E5)</f>
        <v>-28</v>
      </c>
      <c r="H5" s="9">
        <f t="shared" ref="H5:H68" si="1">B5*G5</f>
        <v>-3360</v>
      </c>
    </row>
    <row r="6" spans="1:8" x14ac:dyDescent="0.3">
      <c r="A6" s="16" t="s">
        <v>76</v>
      </c>
      <c r="B6" s="9">
        <v>36</v>
      </c>
      <c r="C6" s="10">
        <v>45609</v>
      </c>
      <c r="D6" s="10">
        <v>45581</v>
      </c>
      <c r="E6" s="10"/>
      <c r="F6" s="10"/>
      <c r="G6" s="1">
        <f t="shared" si="0"/>
        <v>-28</v>
      </c>
      <c r="H6" s="9">
        <f t="shared" si="1"/>
        <v>-1008</v>
      </c>
    </row>
    <row r="7" spans="1:8" x14ac:dyDescent="0.3">
      <c r="A7" s="16" t="s">
        <v>77</v>
      </c>
      <c r="B7" s="9">
        <v>500</v>
      </c>
      <c r="C7" s="10">
        <v>45609</v>
      </c>
      <c r="D7" s="10">
        <v>45581</v>
      </c>
      <c r="E7" s="10"/>
      <c r="F7" s="10"/>
      <c r="G7" s="1">
        <f t="shared" si="0"/>
        <v>-28</v>
      </c>
      <c r="H7" s="9">
        <f t="shared" si="1"/>
        <v>-14000</v>
      </c>
    </row>
    <row r="8" spans="1:8" x14ac:dyDescent="0.3">
      <c r="A8" s="16" t="s">
        <v>78</v>
      </c>
      <c r="B8" s="9">
        <v>790</v>
      </c>
      <c r="C8" s="10">
        <v>45609</v>
      </c>
      <c r="D8" s="10">
        <v>45581</v>
      </c>
      <c r="E8" s="10"/>
      <c r="F8" s="10"/>
      <c r="G8" s="1">
        <f t="shared" si="0"/>
        <v>-28</v>
      </c>
      <c r="H8" s="9">
        <f t="shared" si="1"/>
        <v>-22120</v>
      </c>
    </row>
    <row r="9" spans="1:8" x14ac:dyDescent="0.3">
      <c r="A9" s="16" t="s">
        <v>79</v>
      </c>
      <c r="B9" s="9">
        <v>120</v>
      </c>
      <c r="C9" s="10">
        <v>45609</v>
      </c>
      <c r="D9" s="10">
        <v>45581</v>
      </c>
      <c r="E9" s="10"/>
      <c r="F9" s="10"/>
      <c r="G9" s="1">
        <f t="shared" si="0"/>
        <v>-28</v>
      </c>
      <c r="H9" s="9">
        <f t="shared" si="1"/>
        <v>-3360</v>
      </c>
    </row>
    <row r="10" spans="1:8" x14ac:dyDescent="0.3">
      <c r="A10" s="16" t="s">
        <v>80</v>
      </c>
      <c r="B10" s="9">
        <v>587.5</v>
      </c>
      <c r="C10" s="10">
        <v>45641</v>
      </c>
      <c r="D10" s="10">
        <v>45611</v>
      </c>
      <c r="E10" s="10"/>
      <c r="F10" s="10"/>
      <c r="G10" s="1">
        <f t="shared" si="0"/>
        <v>-30</v>
      </c>
      <c r="H10" s="9">
        <f t="shared" si="1"/>
        <v>-17625</v>
      </c>
    </row>
    <row r="11" spans="1:8" x14ac:dyDescent="0.3">
      <c r="A11" s="16" t="s">
        <v>81</v>
      </c>
      <c r="B11" s="9">
        <v>12030</v>
      </c>
      <c r="C11" s="10">
        <v>45659</v>
      </c>
      <c r="D11" s="10">
        <v>45631</v>
      </c>
      <c r="E11" s="10"/>
      <c r="F11" s="10"/>
      <c r="G11" s="1">
        <f t="shared" si="0"/>
        <v>-28</v>
      </c>
      <c r="H11" s="9">
        <f t="shared" si="1"/>
        <v>-336840</v>
      </c>
    </row>
    <row r="12" spans="1:8" x14ac:dyDescent="0.3">
      <c r="A12" s="16" t="s">
        <v>82</v>
      </c>
      <c r="B12" s="9">
        <v>478.23</v>
      </c>
      <c r="C12" s="10">
        <v>45659</v>
      </c>
      <c r="D12" s="10">
        <v>45631</v>
      </c>
      <c r="E12" s="10"/>
      <c r="F12" s="10"/>
      <c r="G12" s="1">
        <f t="shared" si="0"/>
        <v>-28</v>
      </c>
      <c r="H12" s="9">
        <f t="shared" si="1"/>
        <v>-13390.44</v>
      </c>
    </row>
    <row r="13" spans="1:8" x14ac:dyDescent="0.3">
      <c r="A13" s="16" t="s">
        <v>83</v>
      </c>
      <c r="B13" s="9">
        <v>444.6</v>
      </c>
      <c r="C13" s="10">
        <v>45668</v>
      </c>
      <c r="D13" s="10">
        <v>45639</v>
      </c>
      <c r="E13" s="10"/>
      <c r="F13" s="10"/>
      <c r="G13" s="1">
        <f t="shared" si="0"/>
        <v>-29</v>
      </c>
      <c r="H13" s="9">
        <f t="shared" si="1"/>
        <v>-12893.4</v>
      </c>
    </row>
    <row r="14" spans="1:8" x14ac:dyDescent="0.3">
      <c r="A14" s="16" t="s">
        <v>84</v>
      </c>
      <c r="B14" s="9">
        <v>11.62</v>
      </c>
      <c r="C14" s="10">
        <v>45668</v>
      </c>
      <c r="D14" s="10">
        <v>45639</v>
      </c>
      <c r="E14" s="10"/>
      <c r="F14" s="10"/>
      <c r="G14" s="1">
        <f t="shared" si="0"/>
        <v>-29</v>
      </c>
      <c r="H14" s="9">
        <f t="shared" si="1"/>
        <v>-336.98</v>
      </c>
    </row>
    <row r="15" spans="1:8" x14ac:dyDescent="0.3">
      <c r="A15" s="16" t="s">
        <v>85</v>
      </c>
      <c r="B15" s="9">
        <v>376.53</v>
      </c>
      <c r="C15" s="10">
        <v>45668</v>
      </c>
      <c r="D15" s="10">
        <v>45639</v>
      </c>
      <c r="E15" s="10"/>
      <c r="F15" s="10"/>
      <c r="G15" s="1">
        <f t="shared" si="0"/>
        <v>-29</v>
      </c>
      <c r="H15" s="9">
        <f t="shared" si="1"/>
        <v>-10919.37</v>
      </c>
    </row>
    <row r="16" spans="1:8" x14ac:dyDescent="0.3">
      <c r="A16" s="16" t="s">
        <v>86</v>
      </c>
      <c r="B16" s="9">
        <v>790</v>
      </c>
      <c r="C16" s="10">
        <v>45669</v>
      </c>
      <c r="D16" s="10">
        <v>45643</v>
      </c>
      <c r="E16" s="10"/>
      <c r="F16" s="10"/>
      <c r="G16" s="1">
        <f t="shared" si="0"/>
        <v>-26</v>
      </c>
      <c r="H16" s="9">
        <f t="shared" si="1"/>
        <v>-20540</v>
      </c>
    </row>
    <row r="17" spans="1:8" x14ac:dyDescent="0.3">
      <c r="A17" s="16" t="s">
        <v>87</v>
      </c>
      <c r="B17" s="9">
        <v>120</v>
      </c>
      <c r="C17" s="10">
        <v>45669</v>
      </c>
      <c r="D17" s="10">
        <v>45643</v>
      </c>
      <c r="E17" s="10"/>
      <c r="F17" s="10"/>
      <c r="G17" s="1">
        <f t="shared" si="0"/>
        <v>-26</v>
      </c>
      <c r="H17" s="9">
        <f t="shared" si="1"/>
        <v>-3120</v>
      </c>
    </row>
    <row r="18" spans="1:8" x14ac:dyDescent="0.3">
      <c r="A18" s="16" t="s">
        <v>88</v>
      </c>
      <c r="B18" s="9">
        <v>36</v>
      </c>
      <c r="C18" s="10">
        <v>45675</v>
      </c>
      <c r="D18" s="10">
        <v>45646</v>
      </c>
      <c r="E18" s="10"/>
      <c r="F18" s="10"/>
      <c r="G18" s="1">
        <f t="shared" si="0"/>
        <v>-29</v>
      </c>
      <c r="H18" s="9">
        <f t="shared" si="1"/>
        <v>-1044</v>
      </c>
    </row>
    <row r="19" spans="1:8" x14ac:dyDescent="0.3">
      <c r="A19" s="16" t="s">
        <v>89</v>
      </c>
      <c r="B19" s="9">
        <v>125</v>
      </c>
      <c r="C19" s="10">
        <v>45675</v>
      </c>
      <c r="D19" s="10">
        <v>45646</v>
      </c>
      <c r="E19" s="10"/>
      <c r="F19" s="10"/>
      <c r="G19" s="1">
        <f t="shared" si="0"/>
        <v>-29</v>
      </c>
      <c r="H19" s="9">
        <f t="shared" si="1"/>
        <v>-3625</v>
      </c>
    </row>
    <row r="20" spans="1:8" x14ac:dyDescent="0.3">
      <c r="A20" s="16" t="s">
        <v>90</v>
      </c>
      <c r="B20" s="9">
        <v>3064.25</v>
      </c>
      <c r="C20" s="10">
        <v>45675</v>
      </c>
      <c r="D20" s="10">
        <v>45646</v>
      </c>
      <c r="E20" s="10"/>
      <c r="F20" s="10"/>
      <c r="G20" s="1">
        <f t="shared" si="0"/>
        <v>-29</v>
      </c>
      <c r="H20" s="9">
        <f t="shared" si="1"/>
        <v>-88863.25</v>
      </c>
    </row>
    <row r="21" spans="1:8" x14ac:dyDescent="0.3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3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3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3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3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3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3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3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3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3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3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3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3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3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3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3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3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3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3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3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3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3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3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3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3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3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3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3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3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3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3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3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3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3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3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3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3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3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3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3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3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3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3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3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3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3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3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3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3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3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3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3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3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3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3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3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3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3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3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3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3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3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3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3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3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3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3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3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3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3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3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3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3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3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3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3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3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3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3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3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3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3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3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3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3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3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3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3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3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3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3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3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3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3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3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3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3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3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3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3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3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3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3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3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3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3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3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3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3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3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3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3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3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3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3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3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3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3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3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3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3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3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3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3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3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3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3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3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3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3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3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3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3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3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3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3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3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3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3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3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3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3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3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3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3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3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3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3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3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3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3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3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3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3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3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3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3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3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3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3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3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3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3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3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3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3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3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3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3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3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3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3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3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3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3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3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3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3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3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3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3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3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3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Monica</cp:lastModifiedBy>
  <dcterms:created xsi:type="dcterms:W3CDTF">2006-09-16T00:00:00Z</dcterms:created>
  <dcterms:modified xsi:type="dcterms:W3CDTF">2025-01-16T09:00:47Z</dcterms:modified>
</cp:coreProperties>
</file>