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H26" i="5"/>
  <c r="G26" i="5"/>
  <c r="G25" i="5"/>
  <c r="H25" i="5" s="1"/>
  <c r="H24" i="5"/>
  <c r="G24" i="5"/>
  <c r="H23" i="5"/>
  <c r="G23" i="5"/>
  <c r="H22" i="5"/>
  <c r="G22" i="5"/>
  <c r="G21" i="5"/>
  <c r="H21" i="5" s="1"/>
  <c r="H20" i="5"/>
  <c r="G20" i="5"/>
  <c r="G19" i="5"/>
  <c r="H19" i="5" s="1"/>
  <c r="H18" i="5"/>
  <c r="G18" i="5"/>
  <c r="H17" i="5"/>
  <c r="G17" i="5"/>
  <c r="H16" i="5"/>
  <c r="G16" i="5"/>
  <c r="G15" i="5"/>
  <c r="H15" i="5" s="1"/>
  <c r="H14" i="5"/>
  <c r="G14" i="5"/>
  <c r="G13" i="5"/>
  <c r="H13" i="5" s="1"/>
  <c r="H12" i="5"/>
  <c r="G12" i="5"/>
  <c r="H11" i="5"/>
  <c r="G11" i="5"/>
  <c r="H10" i="5"/>
  <c r="G10" i="5"/>
  <c r="G9" i="5"/>
  <c r="H9" i="5" s="1"/>
  <c r="H8" i="5"/>
  <c r="G8" i="5"/>
  <c r="G7" i="5"/>
  <c r="H7" i="5" s="1"/>
  <c r="G6" i="5"/>
  <c r="H6" i="5" s="1"/>
  <c r="G5" i="5"/>
  <c r="H5" i="5" s="1"/>
  <c r="G4" i="5"/>
  <c r="H4" i="5" s="1"/>
  <c r="C1" i="5"/>
  <c r="B16" i="1" s="1"/>
  <c r="B1" i="5"/>
  <c r="C16" i="1" s="1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G24" i="4"/>
  <c r="H24" i="4" s="1"/>
  <c r="G23" i="4"/>
  <c r="H23" i="4" s="1"/>
  <c r="H22" i="4"/>
  <c r="G22" i="4"/>
  <c r="G21" i="4"/>
  <c r="H21" i="4" s="1"/>
  <c r="G20" i="4"/>
  <c r="H20" i="4" s="1"/>
  <c r="G19" i="4"/>
  <c r="H19" i="4" s="1"/>
  <c r="G18" i="4"/>
  <c r="H18" i="4" s="1"/>
  <c r="G17" i="4"/>
  <c r="H17" i="4" s="1"/>
  <c r="H16" i="4"/>
  <c r="G16" i="4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G29" i="3"/>
  <c r="H29" i="3" s="1"/>
  <c r="G28" i="3"/>
  <c r="H28" i="3" s="1"/>
  <c r="H27" i="3"/>
  <c r="G27" i="3"/>
  <c r="G26" i="3"/>
  <c r="H26" i="3" s="1"/>
  <c r="G25" i="3"/>
  <c r="H25" i="3" s="1"/>
  <c r="G24" i="3"/>
  <c r="H24" i="3" s="1"/>
  <c r="G23" i="3"/>
  <c r="H23" i="3" s="1"/>
  <c r="H22" i="3"/>
  <c r="G22" i="3"/>
  <c r="G21" i="3"/>
  <c r="H21" i="3" s="1"/>
  <c r="G20" i="3"/>
  <c r="H20" i="3" s="1"/>
  <c r="G19" i="3"/>
  <c r="H19" i="3" s="1"/>
  <c r="G18" i="3"/>
  <c r="H18" i="3" s="1"/>
  <c r="H17" i="3"/>
  <c r="G17" i="3"/>
  <c r="G16" i="3"/>
  <c r="H16" i="3" s="1"/>
  <c r="G15" i="3"/>
  <c r="H15" i="3" s="1"/>
  <c r="H14" i="3"/>
  <c r="G14" i="3"/>
  <c r="G13" i="3"/>
  <c r="H13" i="3" s="1"/>
  <c r="G12" i="3"/>
  <c r="H12" i="3" s="1"/>
  <c r="G11" i="3"/>
  <c r="H11" i="3" s="1"/>
  <c r="G10" i="3"/>
  <c r="H10" i="3" s="1"/>
  <c r="H9" i="3"/>
  <c r="G9" i="3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6" i="2"/>
  <c r="H14" i="2"/>
  <c r="C1" i="2"/>
  <c r="B13" i="1" s="1"/>
  <c r="B1" i="2"/>
  <c r="C13" i="1" s="1"/>
  <c r="H1" i="5" l="1"/>
  <c r="G1" i="5" s="1"/>
  <c r="D16" i="1" s="1"/>
  <c r="C15" i="1"/>
  <c r="C9" i="1" s="1"/>
  <c r="A9" i="1"/>
  <c r="H1" i="2"/>
  <c r="G1" i="2" s="1"/>
  <c r="D13" i="1" s="1"/>
  <c r="H1" i="3"/>
  <c r="G1" i="3" s="1"/>
  <c r="D14" i="1" s="1"/>
  <c r="H1" i="4"/>
  <c r="G1" i="4" s="1"/>
  <c r="D15" i="1" s="1"/>
  <c r="E9" i="1" l="1"/>
</calcChain>
</file>

<file path=xl/sharedStrings.xml><?xml version="1.0" encoding="utf-8"?>
<sst xmlns="http://schemas.openxmlformats.org/spreadsheetml/2006/main" count="124" uniqueCount="99">
  <si>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</si>
  <si>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</si>
  <si>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</si>
  <si>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</si>
  <si>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</si>
  <si>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</si>
  <si>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</si>
  <si>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</si>
  <si>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</si>
  <si>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</si>
  <si>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</si>
  <si>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</si>
  <si>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</si>
  <si>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</si>
  <si>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</si>
  <si>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</si>
  <si>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</si>
  <si>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</si>
  <si>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</si>
  <si>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</si>
  <si>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SCUOLA MEDIA CPIA ALBENGA FINALE LIGURE SAVONA VALBORMIDA</t>
  </si>
  <si>
    <t>17100 SAVONA (SV) VIA CABOTO, 2 C.F. 92104610099 C.M. SVMM062003</t>
  </si>
  <si>
    <t>21PAS0002243 del 28/02/2021</t>
  </si>
  <si>
    <t>1/001 del 14/01/2021</t>
  </si>
  <si>
    <t>14 del 20/01/2021</t>
  </si>
  <si>
    <t>7/01 del 29/01/2021</t>
  </si>
  <si>
    <t>3/2021 del 08/01/2021</t>
  </si>
  <si>
    <t>18/5 del 08/01/2021</t>
  </si>
  <si>
    <t>2223/0 del 31/12/2020</t>
  </si>
  <si>
    <t>5/03 del 25/01/2021</t>
  </si>
  <si>
    <t>6/01 del 29/01/2021</t>
  </si>
  <si>
    <t>8/01 del 29/01/2021</t>
  </si>
  <si>
    <t>8G00019421 del 11/02/2021</t>
  </si>
  <si>
    <t>1021030301 del 12/02/2021</t>
  </si>
  <si>
    <t>12/PA2021 del 25/02/2021</t>
  </si>
  <si>
    <t>13/PA2021 del 25/02/2021</t>
  </si>
  <si>
    <t>14/PA2021 del 25/02/2021</t>
  </si>
  <si>
    <t>0000000288/PA del 06/03/2021</t>
  </si>
  <si>
    <t>56 del 26/02/2021</t>
  </si>
  <si>
    <t>210848/E del 15/03/2021</t>
  </si>
  <si>
    <t>262/0 del 28/02/2021</t>
  </si>
  <si>
    <t>1021048367 del 05/03/2021</t>
  </si>
  <si>
    <t>1021047980 del 05/03/2021</t>
  </si>
  <si>
    <t>1021047978 del 05/03/2021</t>
  </si>
  <si>
    <t>1021047974 del 05/03/2021</t>
  </si>
  <si>
    <t>V3-7484 del 19/03/2021</t>
  </si>
  <si>
    <t>104/001 del 19/03/2021</t>
  </si>
  <si>
    <t>556/0 del 31/03/2021</t>
  </si>
  <si>
    <t>1021075984 del 30/03/2021</t>
  </si>
  <si>
    <t>2021   492 del 31/03/2021</t>
  </si>
  <si>
    <t>70 del 29/03/2021</t>
  </si>
  <si>
    <t>71 del 29/03/2021</t>
  </si>
  <si>
    <t>8G00058281 del 12/04/2021</t>
  </si>
  <si>
    <t>36/PA/2021 del 21/04/2021</t>
  </si>
  <si>
    <t>110 del 26/04/2021</t>
  </si>
  <si>
    <t>010/000064 del 14/04/2021</t>
  </si>
  <si>
    <t>010/000063 del 14/04/2021</t>
  </si>
  <si>
    <t>152-PA del 29/04/2021</t>
  </si>
  <si>
    <t>90/PA2021 del 18/05/2021</t>
  </si>
  <si>
    <t>12/02 del 11/05/2021</t>
  </si>
  <si>
    <t>2021   809 del 15/05/2021</t>
  </si>
  <si>
    <t>91/PA2021 del 18/05/2021</t>
  </si>
  <si>
    <t>1021094899 del 22/04/2021</t>
  </si>
  <si>
    <t>36/2021 del 24/05/2021</t>
  </si>
  <si>
    <t>1021131968 del 31/05/2021</t>
  </si>
  <si>
    <t>830/0 del 31/05/2021</t>
  </si>
  <si>
    <t>207/E del 31/05/2021</t>
  </si>
  <si>
    <t>F00057 del 04/06/2021</t>
  </si>
  <si>
    <t>112/PA2021 del 31/05/2021</t>
  </si>
  <si>
    <t>002569 del 17/06/2021</t>
  </si>
  <si>
    <t>002525 del 14/06/2021</t>
  </si>
  <si>
    <t>8G00099705 del 10/06/2021</t>
  </si>
  <si>
    <t>20214E19205 del 21/06/2021</t>
  </si>
  <si>
    <t>20214E19906 del 05/07/2021</t>
  </si>
  <si>
    <t>792A del 24/06/2021</t>
  </si>
  <si>
    <t>V1/054516 del 13/07/2021</t>
  </si>
  <si>
    <t>51/2021 del 05/07/2021</t>
  </si>
  <si>
    <t>1021158321 del 25/06/2021</t>
  </si>
  <si>
    <t>45/03 del 14/04/2021</t>
  </si>
  <si>
    <t>1119/0 del 30/06/2021</t>
  </si>
  <si>
    <t>79/03 del 08/07/2021</t>
  </si>
  <si>
    <t>302180178542 del 19/07/2021</t>
  </si>
  <si>
    <t>302180178544 del 19/07/2021</t>
  </si>
  <si>
    <t>302180179112 del 21/07/2021</t>
  </si>
  <si>
    <t>01/2021 del 12/07/2021</t>
  </si>
  <si>
    <t>2021/22824 del 02/08/2021</t>
  </si>
  <si>
    <t>3202004764 del 28/07/2021</t>
  </si>
  <si>
    <t>FPA 366/21 del 05/08/2021</t>
  </si>
  <si>
    <t>8G00136511 del 11/08/2021</t>
  </si>
  <si>
    <t>1488/0 del 31/08/2021</t>
  </si>
  <si>
    <t>21PAS0012178 del 31/08/2021</t>
  </si>
  <si>
    <t>24/PA del 07/09/2021</t>
  </si>
  <si>
    <t>1021206686 del 27/08/2021</t>
  </si>
  <si>
    <t>FPSCUOLA66/2021 del 31/08/2021</t>
  </si>
  <si>
    <t>2021-PA/225 del 24/09/2021</t>
  </si>
  <si>
    <t>3202006225 del 22/09/2021</t>
  </si>
  <si>
    <t>1021235099 del 20/09/2021</t>
  </si>
  <si>
    <t>8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</si>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</sst>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C9" sqref="C9:D9"/>
    </sheetView>
  </sheetViews>
  <sheetFormatPr defaultColWidth="9.109375" defaultRowHeight="14.4" x14ac:dyDescent="0.3"/>
  <cols>
    <col min="1" max="1" width="17.5546875" style="4" customWidth="1"/>
    <col min="2" max="4" width="16.5546875" style="4" customWidth="1"/>
    <col min="5" max="5" width="14.88671875" style="4" customWidth="1"/>
    <col min="6" max="6" width="16.5546875" style="4" customWidth="1"/>
    <col min="7" max="7" width="36.5546875" style="4" customWidth="1"/>
    <col min="8" max="16384" width="9.109375" style="4"/>
  </cols>
  <sheetData>
    <row r="1" spans="1:11" x14ac:dyDescent="0.3">
      <c r="A1" s="3"/>
    </row>
    <row r="2" spans="1:11" ht="15.9" customHeight="1" x14ac:dyDescent="0.35">
      <c r="B2" s="5" t="s">
        <v>20</v>
      </c>
    </row>
    <row r="3" spans="1:11" ht="12.75" customHeight="1" x14ac:dyDescent="0.3">
      <c r="B3" s="2" t="s">
        <v>21</v>
      </c>
    </row>
    <row r="4" spans="1:11" ht="15" thickBot="1" x14ac:dyDescent="0.35"/>
    <row r="5" spans="1:11" ht="18" customHeight="1" thickBot="1" x14ac:dyDescent="0.45">
      <c r="B5" s="9" t="s">
        <v>17</v>
      </c>
      <c r="F5" s="18">
        <v>2021</v>
      </c>
    </row>
    <row r="7" spans="1:11" s="20" customFormat="1" ht="24.9" customHeight="1" x14ac:dyDescent="0.4">
      <c r="A7" s="36" t="s">
        <v>1</v>
      </c>
      <c r="B7" s="37"/>
      <c r="C7" s="37"/>
      <c r="D7" s="37"/>
      <c r="E7" s="37"/>
      <c r="F7" s="38"/>
    </row>
    <row r="8" spans="1:11" ht="30.75" customHeight="1" x14ac:dyDescent="0.3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5">
      <c r="A9" s="39">
        <f>SUM(B13:B16)</f>
        <v>75</v>
      </c>
      <c r="B9" s="35"/>
      <c r="C9" s="34">
        <f>SUM(C13:C16)</f>
        <v>61296.29</v>
      </c>
      <c r="D9" s="35"/>
      <c r="E9" s="40">
        <f>('Trimestre 1'!H1+'Trimestre 2'!H1+'Trimestre 3'!H1+'Trimestre 4'!H1)/C9</f>
        <v>-19.757393147285097</v>
      </c>
      <c r="F9" s="41"/>
    </row>
    <row r="10" spans="1:11" s="6" customFormat="1" ht="20.100000000000001" customHeight="1" thickBot="1" x14ac:dyDescent="0.35">
      <c r="A10" s="21"/>
      <c r="B10" s="21"/>
      <c r="C10" s="22"/>
      <c r="D10" s="21"/>
      <c r="E10" s="23"/>
      <c r="F10" s="30"/>
    </row>
    <row r="11" spans="1:11" s="20" customFormat="1" ht="24.9" customHeight="1" x14ac:dyDescent="0.4">
      <c r="A11" s="42" t="s">
        <v>2</v>
      </c>
      <c r="B11" s="43"/>
      <c r="C11" s="43"/>
      <c r="D11" s="43"/>
      <c r="E11" s="43"/>
      <c r="F11" s="44"/>
    </row>
    <row r="12" spans="1:11" ht="46.5" customHeight="1" x14ac:dyDescent="0.3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3">
      <c r="A13" s="28" t="s">
        <v>13</v>
      </c>
      <c r="B13" s="17">
        <f>'Trimestre 1'!C1</f>
        <v>24</v>
      </c>
      <c r="C13" s="29">
        <f>'Trimestre 1'!B1</f>
        <v>28214.129999999997</v>
      </c>
      <c r="D13" s="29">
        <f>'Trimestre 1'!G1</f>
        <v>-19.094811713138064</v>
      </c>
      <c r="E13" s="29">
        <v>5705.3</v>
      </c>
      <c r="F13" s="33" t="s">
        <v>97</v>
      </c>
      <c r="G13" s="7"/>
      <c r="H13" s="8"/>
      <c r="I13" s="8"/>
      <c r="J13" s="6"/>
      <c r="K13" s="6"/>
    </row>
    <row r="14" spans="1:11" ht="22.5" customHeight="1" x14ac:dyDescent="0.3">
      <c r="A14" s="28" t="s">
        <v>14</v>
      </c>
      <c r="B14" s="17">
        <f>'Trimestre 2'!C1</f>
        <v>26</v>
      </c>
      <c r="C14" s="29">
        <f>'Trimestre 2'!B1</f>
        <v>21144.289999999997</v>
      </c>
      <c r="D14" s="29">
        <f>'Trimestre 2'!G1</f>
        <v>-19.098582170411017</v>
      </c>
      <c r="E14" s="29">
        <v>5380.82</v>
      </c>
      <c r="F14" s="33" t="s">
        <v>97</v>
      </c>
      <c r="G14" s="6"/>
      <c r="H14" s="6"/>
      <c r="I14" s="6"/>
      <c r="J14" s="6"/>
      <c r="K14" s="6"/>
    </row>
    <row r="15" spans="1:11" ht="22.5" customHeight="1" x14ac:dyDescent="0.3">
      <c r="A15" s="28" t="s">
        <v>15</v>
      </c>
      <c r="B15" s="17">
        <f>'Trimestre 3'!C1</f>
        <v>22</v>
      </c>
      <c r="C15" s="29">
        <f>'Trimestre 3'!B1</f>
        <v>11322.330000000002</v>
      </c>
      <c r="D15" s="29">
        <f>'Trimestre 3'!G1</f>
        <v>-22.334844506386933</v>
      </c>
      <c r="E15" s="29">
        <v>4897</v>
      </c>
      <c r="F15" s="33" t="s">
        <v>98</v>
      </c>
    </row>
    <row r="16" spans="1:11" ht="21.75" customHeight="1" x14ac:dyDescent="0.3">
      <c r="A16" s="28" t="s">
        <v>16</v>
      </c>
      <c r="B16" s="17">
        <f>'Trimestre 4'!C1</f>
        <v>3</v>
      </c>
      <c r="C16" s="29">
        <f>'Trimestre 4'!B1</f>
        <v>615.54000000000008</v>
      </c>
      <c r="D16" s="29">
        <f>'Trimestre 4'!G1</f>
        <v>-25.348409526594534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28214.129999999997</v>
      </c>
      <c r="C1">
        <f>COUNTA(A4:A203)</f>
        <v>24</v>
      </c>
      <c r="G1" s="16">
        <f>IF(B1&lt;&gt;0,H1/B1,0)</f>
        <v>-19.094811713138064</v>
      </c>
      <c r="H1" s="15">
        <f>SUM(H4:H195)</f>
        <v>-538743.5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 t="s">
        <v>22</v>
      </c>
      <c r="B4" s="12">
        <v>100</v>
      </c>
      <c r="C4" s="13">
        <v>44435</v>
      </c>
      <c r="D4" s="13">
        <v>44238</v>
      </c>
      <c r="E4" s="13"/>
      <c r="F4" s="13"/>
      <c r="G4" s="1">
        <f>D4-C4-(F4-E4)</f>
        <v>-197</v>
      </c>
      <c r="H4" s="12">
        <f>B4*G4</f>
        <v>-19700</v>
      </c>
    </row>
    <row r="5" spans="1:8" x14ac:dyDescent="0.3">
      <c r="A5" s="19" t="s">
        <v>23</v>
      </c>
      <c r="B5" s="12">
        <v>1050</v>
      </c>
      <c r="C5" s="13">
        <v>44241</v>
      </c>
      <c r="D5" s="13">
        <v>44260</v>
      </c>
      <c r="E5" s="13"/>
      <c r="F5" s="13"/>
      <c r="G5" s="1">
        <f t="shared" ref="G5:G68" si="0">D5-C5-(F5-E5)</f>
        <v>19</v>
      </c>
      <c r="H5" s="12">
        <f t="shared" ref="H5:H68" si="1">B5*G5</f>
        <v>19950</v>
      </c>
    </row>
    <row r="6" spans="1:8" x14ac:dyDescent="0.3">
      <c r="A6" s="19" t="s">
        <v>24</v>
      </c>
      <c r="B6" s="12">
        <v>430</v>
      </c>
      <c r="C6" s="13">
        <v>44252</v>
      </c>
      <c r="D6" s="13">
        <v>44260</v>
      </c>
      <c r="E6" s="13"/>
      <c r="F6" s="13"/>
      <c r="G6" s="1">
        <f t="shared" si="0"/>
        <v>8</v>
      </c>
      <c r="H6" s="12">
        <f t="shared" si="1"/>
        <v>3440</v>
      </c>
    </row>
    <row r="7" spans="1:8" x14ac:dyDescent="0.3">
      <c r="A7" s="19" t="s">
        <v>25</v>
      </c>
      <c r="B7" s="12">
        <v>600</v>
      </c>
      <c r="C7" s="13">
        <v>44266</v>
      </c>
      <c r="D7" s="13">
        <v>44260</v>
      </c>
      <c r="E7" s="13"/>
      <c r="F7" s="13"/>
      <c r="G7" s="1">
        <f t="shared" si="0"/>
        <v>-6</v>
      </c>
      <c r="H7" s="12">
        <f t="shared" si="1"/>
        <v>-3600</v>
      </c>
    </row>
    <row r="8" spans="1:8" x14ac:dyDescent="0.3">
      <c r="A8" s="19" t="s">
        <v>26</v>
      </c>
      <c r="B8" s="12">
        <v>541.4</v>
      </c>
      <c r="C8" s="13">
        <v>44239</v>
      </c>
      <c r="D8" s="13">
        <v>44260</v>
      </c>
      <c r="E8" s="13"/>
      <c r="F8" s="13"/>
      <c r="G8" s="1">
        <f t="shared" si="0"/>
        <v>21</v>
      </c>
      <c r="H8" s="12">
        <f t="shared" si="1"/>
        <v>11369.4</v>
      </c>
    </row>
    <row r="9" spans="1:8" x14ac:dyDescent="0.3">
      <c r="A9" s="19" t="s">
        <v>27</v>
      </c>
      <c r="B9" s="12">
        <v>28</v>
      </c>
      <c r="C9" s="13">
        <v>44240</v>
      </c>
      <c r="D9" s="13">
        <v>44260</v>
      </c>
      <c r="E9" s="13"/>
      <c r="F9" s="13"/>
      <c r="G9" s="1">
        <f t="shared" si="0"/>
        <v>20</v>
      </c>
      <c r="H9" s="12">
        <f t="shared" si="1"/>
        <v>560</v>
      </c>
    </row>
    <row r="10" spans="1:8" x14ac:dyDescent="0.3">
      <c r="A10" s="19" t="s">
        <v>28</v>
      </c>
      <c r="B10" s="12">
        <v>146.12</v>
      </c>
      <c r="C10" s="13">
        <v>44238</v>
      </c>
      <c r="D10" s="13">
        <v>44260</v>
      </c>
      <c r="E10" s="13"/>
      <c r="F10" s="13"/>
      <c r="G10" s="1">
        <f t="shared" si="0"/>
        <v>22</v>
      </c>
      <c r="H10" s="12">
        <f t="shared" si="1"/>
        <v>3214.6400000000003</v>
      </c>
    </row>
    <row r="11" spans="1:8" x14ac:dyDescent="0.3">
      <c r="A11" s="19" t="s">
        <v>29</v>
      </c>
      <c r="B11" s="12">
        <v>297.06</v>
      </c>
      <c r="C11" s="13">
        <v>44252</v>
      </c>
      <c r="D11" s="13">
        <v>44260</v>
      </c>
      <c r="E11" s="13"/>
      <c r="F11" s="13"/>
      <c r="G11" s="1">
        <f t="shared" si="0"/>
        <v>8</v>
      </c>
      <c r="H11" s="12">
        <f t="shared" si="1"/>
        <v>2376.48</v>
      </c>
    </row>
    <row r="12" spans="1:8" x14ac:dyDescent="0.3">
      <c r="A12" s="19" t="s">
        <v>30</v>
      </c>
      <c r="B12" s="12">
        <v>800</v>
      </c>
      <c r="C12" s="13">
        <v>44267</v>
      </c>
      <c r="D12" s="13">
        <v>44260</v>
      </c>
      <c r="E12" s="13"/>
      <c r="F12" s="13"/>
      <c r="G12" s="1">
        <f t="shared" si="0"/>
        <v>-7</v>
      </c>
      <c r="H12" s="12">
        <f t="shared" si="1"/>
        <v>-5600</v>
      </c>
    </row>
    <row r="13" spans="1:8" x14ac:dyDescent="0.3">
      <c r="A13" s="19" t="s">
        <v>31</v>
      </c>
      <c r="B13" s="12">
        <v>400</v>
      </c>
      <c r="C13" s="13">
        <v>44265</v>
      </c>
      <c r="D13" s="13">
        <v>44260</v>
      </c>
      <c r="E13" s="13"/>
      <c r="F13" s="13"/>
      <c r="G13" s="1">
        <f t="shared" si="0"/>
        <v>-5</v>
      </c>
      <c r="H13" s="12">
        <f t="shared" si="1"/>
        <v>-2000</v>
      </c>
    </row>
    <row r="14" spans="1:8" x14ac:dyDescent="0.3">
      <c r="A14" s="19" t="s">
        <v>32</v>
      </c>
      <c r="B14" s="12">
        <v>120</v>
      </c>
      <c r="C14" s="13">
        <v>44273</v>
      </c>
      <c r="D14" s="13">
        <v>44252</v>
      </c>
      <c r="E14" s="13"/>
      <c r="F14" s="13"/>
      <c r="G14" s="1">
        <f t="shared" si="0"/>
        <v>-21</v>
      </c>
      <c r="H14" s="12">
        <f t="shared" si="1"/>
        <v>-2520</v>
      </c>
    </row>
    <row r="15" spans="1:8" x14ac:dyDescent="0.3">
      <c r="A15" s="19" t="s">
        <v>33</v>
      </c>
      <c r="B15" s="12">
        <v>6.27</v>
      </c>
      <c r="C15" s="13">
        <v>44273</v>
      </c>
      <c r="D15" s="13">
        <v>44384</v>
      </c>
      <c r="E15" s="13"/>
      <c r="F15" s="13"/>
      <c r="G15" s="1">
        <f t="shared" si="0"/>
        <v>111</v>
      </c>
      <c r="H15" s="12">
        <f t="shared" si="1"/>
        <v>695.96999999999991</v>
      </c>
    </row>
    <row r="16" spans="1:8" x14ac:dyDescent="0.3">
      <c r="A16" s="19" t="s">
        <v>34</v>
      </c>
      <c r="B16" s="12">
        <v>5963.78</v>
      </c>
      <c r="C16" s="13">
        <v>44283</v>
      </c>
      <c r="D16" s="13">
        <v>44260</v>
      </c>
      <c r="E16" s="13"/>
      <c r="F16" s="13"/>
      <c r="G16" s="1">
        <f t="shared" si="0"/>
        <v>-23</v>
      </c>
      <c r="H16" s="12">
        <f t="shared" si="1"/>
        <v>-137166.94</v>
      </c>
    </row>
    <row r="17" spans="1:8" x14ac:dyDescent="0.3">
      <c r="A17" s="19" t="s">
        <v>35</v>
      </c>
      <c r="B17" s="12">
        <v>650</v>
      </c>
      <c r="C17" s="13">
        <v>44286</v>
      </c>
      <c r="D17" s="13">
        <v>44260</v>
      </c>
      <c r="E17" s="13"/>
      <c r="F17" s="13"/>
      <c r="G17" s="1">
        <f t="shared" si="0"/>
        <v>-26</v>
      </c>
      <c r="H17" s="12">
        <f t="shared" si="1"/>
        <v>-16900</v>
      </c>
    </row>
    <row r="18" spans="1:8" x14ac:dyDescent="0.3">
      <c r="A18" s="19" t="s">
        <v>36</v>
      </c>
      <c r="B18" s="12">
        <v>13886.33</v>
      </c>
      <c r="C18" s="13">
        <v>44295</v>
      </c>
      <c r="D18" s="13">
        <v>44270</v>
      </c>
      <c r="E18" s="13"/>
      <c r="F18" s="13"/>
      <c r="G18" s="1">
        <f t="shared" si="0"/>
        <v>-25</v>
      </c>
      <c r="H18" s="12">
        <f t="shared" si="1"/>
        <v>-347158.25</v>
      </c>
    </row>
    <row r="19" spans="1:8" x14ac:dyDescent="0.3">
      <c r="A19" s="19" t="s">
        <v>37</v>
      </c>
      <c r="B19" s="12">
        <v>1200</v>
      </c>
      <c r="C19" s="13">
        <v>44297</v>
      </c>
      <c r="D19" s="13">
        <v>44284</v>
      </c>
      <c r="E19" s="13"/>
      <c r="F19" s="13"/>
      <c r="G19" s="1">
        <f t="shared" si="0"/>
        <v>-13</v>
      </c>
      <c r="H19" s="12">
        <f t="shared" si="1"/>
        <v>-15600</v>
      </c>
    </row>
    <row r="20" spans="1:8" x14ac:dyDescent="0.3">
      <c r="A20" s="19" t="s">
        <v>38</v>
      </c>
      <c r="B20" s="12">
        <v>968.9</v>
      </c>
      <c r="C20" s="13">
        <v>44301</v>
      </c>
      <c r="D20" s="13">
        <v>44284</v>
      </c>
      <c r="E20" s="13"/>
      <c r="F20" s="13"/>
      <c r="G20" s="1">
        <f t="shared" si="0"/>
        <v>-17</v>
      </c>
      <c r="H20" s="12">
        <f t="shared" si="1"/>
        <v>-16471.3</v>
      </c>
    </row>
    <row r="21" spans="1:8" x14ac:dyDescent="0.3">
      <c r="A21" s="19" t="s">
        <v>39</v>
      </c>
      <c r="B21" s="12">
        <v>625</v>
      </c>
      <c r="C21" s="13">
        <v>44301</v>
      </c>
      <c r="D21" s="13">
        <v>44286</v>
      </c>
      <c r="E21" s="13"/>
      <c r="F21" s="13"/>
      <c r="G21" s="1">
        <f t="shared" si="0"/>
        <v>-15</v>
      </c>
      <c r="H21" s="12">
        <f t="shared" si="1"/>
        <v>-9375</v>
      </c>
    </row>
    <row r="22" spans="1:8" x14ac:dyDescent="0.3">
      <c r="A22" s="19" t="s">
        <v>40</v>
      </c>
      <c r="B22" s="12">
        <v>246.46</v>
      </c>
      <c r="C22" s="13">
        <v>44293</v>
      </c>
      <c r="D22" s="13">
        <v>44286</v>
      </c>
      <c r="E22" s="13"/>
      <c r="F22" s="13"/>
      <c r="G22" s="1">
        <f t="shared" si="0"/>
        <v>-7</v>
      </c>
      <c r="H22" s="12">
        <f t="shared" si="1"/>
        <v>-1725.22</v>
      </c>
    </row>
    <row r="23" spans="1:8" x14ac:dyDescent="0.3">
      <c r="A23" s="19" t="s">
        <v>41</v>
      </c>
      <c r="B23" s="12">
        <v>7.42</v>
      </c>
      <c r="C23" s="13">
        <v>44295</v>
      </c>
      <c r="D23" s="13">
        <v>44308</v>
      </c>
      <c r="E23" s="13"/>
      <c r="F23" s="13"/>
      <c r="G23" s="1">
        <f t="shared" si="0"/>
        <v>13</v>
      </c>
      <c r="H23" s="12">
        <f t="shared" si="1"/>
        <v>96.46</v>
      </c>
    </row>
    <row r="24" spans="1:8" x14ac:dyDescent="0.3">
      <c r="A24" s="19" t="s">
        <v>42</v>
      </c>
      <c r="B24" s="12">
        <v>5.46</v>
      </c>
      <c r="C24" s="13">
        <v>44293</v>
      </c>
      <c r="D24" s="13">
        <v>44308</v>
      </c>
      <c r="E24" s="13"/>
      <c r="F24" s="13"/>
      <c r="G24" s="1">
        <f t="shared" si="0"/>
        <v>15</v>
      </c>
      <c r="H24" s="12">
        <f t="shared" si="1"/>
        <v>81.900000000000006</v>
      </c>
    </row>
    <row r="25" spans="1:8" x14ac:dyDescent="0.3">
      <c r="A25" s="19" t="s">
        <v>43</v>
      </c>
      <c r="B25" s="12">
        <v>6.27</v>
      </c>
      <c r="C25" s="13">
        <v>44294</v>
      </c>
      <c r="D25" s="13">
        <v>44308</v>
      </c>
      <c r="E25" s="13"/>
      <c r="F25" s="13"/>
      <c r="G25" s="1">
        <f t="shared" si="0"/>
        <v>14</v>
      </c>
      <c r="H25" s="12">
        <f t="shared" si="1"/>
        <v>87.78</v>
      </c>
    </row>
    <row r="26" spans="1:8" x14ac:dyDescent="0.3">
      <c r="A26" s="19" t="s">
        <v>44</v>
      </c>
      <c r="B26" s="12">
        <v>8.91</v>
      </c>
      <c r="C26" s="13">
        <v>44295</v>
      </c>
      <c r="D26" s="13">
        <v>44308</v>
      </c>
      <c r="E26" s="13"/>
      <c r="F26" s="13"/>
      <c r="G26" s="1">
        <f t="shared" si="0"/>
        <v>13</v>
      </c>
      <c r="H26" s="12">
        <f t="shared" si="1"/>
        <v>115.83</v>
      </c>
    </row>
    <row r="27" spans="1:8" x14ac:dyDescent="0.3">
      <c r="A27" s="19" t="s">
        <v>45</v>
      </c>
      <c r="B27" s="12">
        <v>126.75</v>
      </c>
      <c r="C27" s="13">
        <v>44309</v>
      </c>
      <c r="D27" s="13">
        <v>44286</v>
      </c>
      <c r="E27" s="13"/>
      <c r="F27" s="13"/>
      <c r="G27" s="1">
        <f t="shared" si="0"/>
        <v>-23</v>
      </c>
      <c r="H27" s="12">
        <f t="shared" si="1"/>
        <v>-2915.25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21144.289999999997</v>
      </c>
      <c r="C1">
        <f>COUNTA(A4:A203)</f>
        <v>26</v>
      </c>
      <c r="G1" s="16">
        <f>IF(B1&lt;&gt;0,H1/B1,0)</f>
        <v>-19.098582170411017</v>
      </c>
      <c r="H1" s="15">
        <f>SUM(H4:H195)</f>
        <v>-403825.9599999999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 t="s">
        <v>46</v>
      </c>
      <c r="B4" s="12">
        <v>640.67999999999995</v>
      </c>
      <c r="C4" s="13">
        <v>44317</v>
      </c>
      <c r="D4" s="13">
        <v>44308</v>
      </c>
      <c r="E4" s="13"/>
      <c r="F4" s="13"/>
      <c r="G4" s="1">
        <f>D4-C4-(F4-E4)</f>
        <v>-9</v>
      </c>
      <c r="H4" s="12">
        <f>B4*G4</f>
        <v>-5766.12</v>
      </c>
    </row>
    <row r="5" spans="1:8" x14ac:dyDescent="0.3">
      <c r="A5" s="19" t="s">
        <v>47</v>
      </c>
      <c r="B5" s="12">
        <v>127.13</v>
      </c>
      <c r="C5" s="13">
        <v>44322</v>
      </c>
      <c r="D5" s="13">
        <v>44308</v>
      </c>
      <c r="E5" s="13"/>
      <c r="F5" s="13"/>
      <c r="G5" s="1">
        <f t="shared" ref="G5:G68" si="0">D5-C5-(F5-E5)</f>
        <v>-14</v>
      </c>
      <c r="H5" s="12">
        <f t="shared" ref="H5:H68" si="1">B5*G5</f>
        <v>-1779.82</v>
      </c>
    </row>
    <row r="6" spans="1:8" x14ac:dyDescent="0.3">
      <c r="A6" s="19" t="s">
        <v>48</v>
      </c>
      <c r="B6" s="12">
        <v>5.46</v>
      </c>
      <c r="C6" s="13">
        <v>44315</v>
      </c>
      <c r="D6" s="13">
        <v>44308</v>
      </c>
      <c r="E6" s="13"/>
      <c r="F6" s="13"/>
      <c r="G6" s="1">
        <f t="shared" si="0"/>
        <v>-7</v>
      </c>
      <c r="H6" s="12">
        <f t="shared" si="1"/>
        <v>-38.22</v>
      </c>
    </row>
    <row r="7" spans="1:8" x14ac:dyDescent="0.3">
      <c r="A7" s="19" t="s">
        <v>49</v>
      </c>
      <c r="B7" s="12">
        <v>215.96</v>
      </c>
      <c r="C7" s="13">
        <v>44322</v>
      </c>
      <c r="D7" s="13">
        <v>44308</v>
      </c>
      <c r="E7" s="13"/>
      <c r="F7" s="13"/>
      <c r="G7" s="1">
        <f t="shared" si="0"/>
        <v>-14</v>
      </c>
      <c r="H7" s="12">
        <f t="shared" si="1"/>
        <v>-3023.44</v>
      </c>
    </row>
    <row r="8" spans="1:8" x14ac:dyDescent="0.3">
      <c r="A8" s="19" t="s">
        <v>50</v>
      </c>
      <c r="B8" s="12">
        <v>1570</v>
      </c>
      <c r="C8" s="13">
        <v>44322</v>
      </c>
      <c r="D8" s="13">
        <v>44308</v>
      </c>
      <c r="E8" s="13"/>
      <c r="F8" s="13"/>
      <c r="G8" s="1">
        <f t="shared" si="0"/>
        <v>-14</v>
      </c>
      <c r="H8" s="12">
        <f t="shared" si="1"/>
        <v>-21980</v>
      </c>
    </row>
    <row r="9" spans="1:8" x14ac:dyDescent="0.3">
      <c r="A9" s="19" t="s">
        <v>51</v>
      </c>
      <c r="B9" s="12">
        <v>870</v>
      </c>
      <c r="C9" s="13">
        <v>44322</v>
      </c>
      <c r="D9" s="13">
        <v>44308</v>
      </c>
      <c r="E9" s="13"/>
      <c r="F9" s="13"/>
      <c r="G9" s="1">
        <f t="shared" si="0"/>
        <v>-14</v>
      </c>
      <c r="H9" s="12">
        <f t="shared" si="1"/>
        <v>-12180</v>
      </c>
    </row>
    <row r="10" spans="1:8" x14ac:dyDescent="0.3">
      <c r="A10" s="19" t="s">
        <v>52</v>
      </c>
      <c r="B10" s="12">
        <v>120</v>
      </c>
      <c r="C10" s="13">
        <v>44332</v>
      </c>
      <c r="D10" s="13">
        <v>44308</v>
      </c>
      <c r="E10" s="13"/>
      <c r="F10" s="13"/>
      <c r="G10" s="1">
        <f t="shared" si="0"/>
        <v>-24</v>
      </c>
      <c r="H10" s="12">
        <f t="shared" si="1"/>
        <v>-2880</v>
      </c>
    </row>
    <row r="11" spans="1:8" x14ac:dyDescent="0.3">
      <c r="A11" s="19" t="s">
        <v>53</v>
      </c>
      <c r="B11" s="12">
        <v>4600</v>
      </c>
      <c r="C11" s="13">
        <v>44338</v>
      </c>
      <c r="D11" s="13">
        <v>44322</v>
      </c>
      <c r="E11" s="13"/>
      <c r="F11" s="13"/>
      <c r="G11" s="1">
        <f t="shared" si="0"/>
        <v>-16</v>
      </c>
      <c r="H11" s="12">
        <f t="shared" si="1"/>
        <v>-73600</v>
      </c>
    </row>
    <row r="12" spans="1:8" x14ac:dyDescent="0.3">
      <c r="A12" s="19" t="s">
        <v>54</v>
      </c>
      <c r="B12" s="12">
        <v>2422.1999999999998</v>
      </c>
      <c r="C12" s="13">
        <v>44343</v>
      </c>
      <c r="D12" s="13">
        <v>44322</v>
      </c>
      <c r="E12" s="13"/>
      <c r="F12" s="13"/>
      <c r="G12" s="1">
        <f t="shared" si="0"/>
        <v>-21</v>
      </c>
      <c r="H12" s="12">
        <f t="shared" si="1"/>
        <v>-50866.2</v>
      </c>
    </row>
    <row r="13" spans="1:8" x14ac:dyDescent="0.3">
      <c r="A13" s="19" t="s">
        <v>55</v>
      </c>
      <c r="B13" s="12">
        <v>580.29999999999995</v>
      </c>
      <c r="C13" s="13">
        <v>44336</v>
      </c>
      <c r="D13" s="13">
        <v>44322</v>
      </c>
      <c r="E13" s="13"/>
      <c r="F13" s="13"/>
      <c r="G13" s="1">
        <f t="shared" si="0"/>
        <v>-14</v>
      </c>
      <c r="H13" s="12">
        <f t="shared" si="1"/>
        <v>-8124.1999999999989</v>
      </c>
    </row>
    <row r="14" spans="1:8" x14ac:dyDescent="0.3">
      <c r="A14" s="19" t="s">
        <v>56</v>
      </c>
      <c r="B14" s="12">
        <v>958.5</v>
      </c>
      <c r="C14" s="13">
        <v>44336</v>
      </c>
      <c r="D14" s="13">
        <v>44322</v>
      </c>
      <c r="E14" s="13"/>
      <c r="F14" s="13"/>
      <c r="G14" s="1">
        <f t="shared" si="0"/>
        <v>-14</v>
      </c>
      <c r="H14" s="12">
        <f t="shared" si="1"/>
        <v>-13419</v>
      </c>
    </row>
    <row r="15" spans="1:8" x14ac:dyDescent="0.3">
      <c r="A15" s="19" t="s">
        <v>57</v>
      </c>
      <c r="B15" s="12">
        <v>2441.41</v>
      </c>
      <c r="C15" s="13">
        <v>44352</v>
      </c>
      <c r="D15" s="13">
        <v>44335</v>
      </c>
      <c r="E15" s="13"/>
      <c r="F15" s="13"/>
      <c r="G15" s="1">
        <f t="shared" si="0"/>
        <v>-17</v>
      </c>
      <c r="H15" s="12">
        <f t="shared" si="1"/>
        <v>-41503.97</v>
      </c>
    </row>
    <row r="16" spans="1:8" x14ac:dyDescent="0.3">
      <c r="A16" s="19" t="s">
        <v>58</v>
      </c>
      <c r="B16" s="12">
        <v>1250</v>
      </c>
      <c r="C16" s="13">
        <v>44365</v>
      </c>
      <c r="D16" s="13">
        <v>44335</v>
      </c>
      <c r="E16" s="13"/>
      <c r="F16" s="13"/>
      <c r="G16" s="1">
        <f t="shared" si="0"/>
        <v>-30</v>
      </c>
      <c r="H16" s="12">
        <f t="shared" si="1"/>
        <v>-37500</v>
      </c>
    </row>
    <row r="17" spans="1:8" x14ac:dyDescent="0.3">
      <c r="A17" s="19" t="s">
        <v>59</v>
      </c>
      <c r="B17" s="12">
        <v>744.5</v>
      </c>
      <c r="C17" s="13">
        <v>44358</v>
      </c>
      <c r="D17" s="13">
        <v>44335</v>
      </c>
      <c r="E17" s="13"/>
      <c r="F17" s="13"/>
      <c r="G17" s="1">
        <f t="shared" si="0"/>
        <v>-23</v>
      </c>
      <c r="H17" s="12">
        <f t="shared" si="1"/>
        <v>-17123.5</v>
      </c>
    </row>
    <row r="18" spans="1:8" x14ac:dyDescent="0.3">
      <c r="A18" s="19" t="s">
        <v>60</v>
      </c>
      <c r="B18" s="12">
        <v>187.92</v>
      </c>
      <c r="C18" s="13">
        <v>44365</v>
      </c>
      <c r="D18" s="13">
        <v>44335</v>
      </c>
      <c r="E18" s="13"/>
      <c r="F18" s="13"/>
      <c r="G18" s="1">
        <f t="shared" si="0"/>
        <v>-30</v>
      </c>
      <c r="H18" s="12">
        <f t="shared" si="1"/>
        <v>-5637.5999999999995</v>
      </c>
    </row>
    <row r="19" spans="1:8" x14ac:dyDescent="0.3">
      <c r="A19" s="19" t="s">
        <v>61</v>
      </c>
      <c r="B19" s="12">
        <v>130</v>
      </c>
      <c r="C19" s="13">
        <v>44365</v>
      </c>
      <c r="D19" s="13">
        <v>44335</v>
      </c>
      <c r="E19" s="13"/>
      <c r="F19" s="13"/>
      <c r="G19" s="1">
        <f t="shared" si="0"/>
        <v>-30</v>
      </c>
      <c r="H19" s="12">
        <f t="shared" si="1"/>
        <v>-3900</v>
      </c>
    </row>
    <row r="20" spans="1:8" x14ac:dyDescent="0.3">
      <c r="A20" s="19" t="s">
        <v>62</v>
      </c>
      <c r="B20" s="12">
        <v>6.27</v>
      </c>
      <c r="C20" s="13">
        <v>44342</v>
      </c>
      <c r="D20" s="13">
        <v>44337</v>
      </c>
      <c r="E20" s="13"/>
      <c r="F20" s="13"/>
      <c r="G20" s="1">
        <f t="shared" si="0"/>
        <v>-5</v>
      </c>
      <c r="H20" s="12">
        <f t="shared" si="1"/>
        <v>-31.349999999999998</v>
      </c>
    </row>
    <row r="21" spans="1:8" x14ac:dyDescent="0.3">
      <c r="A21" s="19" t="s">
        <v>63</v>
      </c>
      <c r="B21" s="12">
        <v>1179.96</v>
      </c>
      <c r="C21" s="13">
        <v>44377</v>
      </c>
      <c r="D21" s="13">
        <v>44358</v>
      </c>
      <c r="E21" s="13"/>
      <c r="F21" s="13"/>
      <c r="G21" s="1">
        <f t="shared" si="0"/>
        <v>-19</v>
      </c>
      <c r="H21" s="12">
        <f t="shared" si="1"/>
        <v>-22419.24</v>
      </c>
    </row>
    <row r="22" spans="1:8" x14ac:dyDescent="0.3">
      <c r="A22" s="19" t="s">
        <v>64</v>
      </c>
      <c r="B22" s="12">
        <v>6.27</v>
      </c>
      <c r="C22" s="13">
        <v>44377</v>
      </c>
      <c r="D22" s="13">
        <v>44358</v>
      </c>
      <c r="E22" s="13"/>
      <c r="F22" s="13"/>
      <c r="G22" s="1">
        <f t="shared" si="0"/>
        <v>-19</v>
      </c>
      <c r="H22" s="12">
        <f t="shared" si="1"/>
        <v>-119.13</v>
      </c>
    </row>
    <row r="23" spans="1:8" x14ac:dyDescent="0.3">
      <c r="A23" s="19" t="s">
        <v>65</v>
      </c>
      <c r="B23" s="12">
        <v>203.53</v>
      </c>
      <c r="C23" s="13">
        <v>44387</v>
      </c>
      <c r="D23" s="13">
        <v>44358</v>
      </c>
      <c r="E23" s="13"/>
      <c r="F23" s="13"/>
      <c r="G23" s="1">
        <f t="shared" si="0"/>
        <v>-29</v>
      </c>
      <c r="H23" s="12">
        <f t="shared" si="1"/>
        <v>-5902.37</v>
      </c>
    </row>
    <row r="24" spans="1:8" x14ac:dyDescent="0.3">
      <c r="A24" s="19" t="s">
        <v>66</v>
      </c>
      <c r="B24" s="12">
        <v>624.20000000000005</v>
      </c>
      <c r="C24" s="13">
        <v>44387</v>
      </c>
      <c r="D24" s="13">
        <v>44358</v>
      </c>
      <c r="E24" s="13"/>
      <c r="F24" s="13"/>
      <c r="G24" s="1">
        <f t="shared" si="0"/>
        <v>-29</v>
      </c>
      <c r="H24" s="12">
        <f t="shared" si="1"/>
        <v>-18101.800000000003</v>
      </c>
    </row>
    <row r="25" spans="1:8" x14ac:dyDescent="0.3">
      <c r="A25" s="19" t="s">
        <v>67</v>
      </c>
      <c r="B25" s="12">
        <v>450</v>
      </c>
      <c r="C25" s="13">
        <v>44394</v>
      </c>
      <c r="D25" s="13">
        <v>44368</v>
      </c>
      <c r="E25" s="13"/>
      <c r="F25" s="13"/>
      <c r="G25" s="1">
        <f t="shared" si="0"/>
        <v>-26</v>
      </c>
      <c r="H25" s="12">
        <f t="shared" si="1"/>
        <v>-11700</v>
      </c>
    </row>
    <row r="26" spans="1:8" x14ac:dyDescent="0.3">
      <c r="A26" s="19" t="s">
        <v>68</v>
      </c>
      <c r="B26" s="12">
        <v>1390</v>
      </c>
      <c r="C26" s="13">
        <v>44393</v>
      </c>
      <c r="D26" s="13">
        <v>44368</v>
      </c>
      <c r="E26" s="13"/>
      <c r="F26" s="13"/>
      <c r="G26" s="1">
        <f t="shared" si="0"/>
        <v>-25</v>
      </c>
      <c r="H26" s="12">
        <f t="shared" si="1"/>
        <v>-34750</v>
      </c>
    </row>
    <row r="27" spans="1:8" x14ac:dyDescent="0.3">
      <c r="A27" s="19" t="s">
        <v>69</v>
      </c>
      <c r="B27" s="12">
        <v>200</v>
      </c>
      <c r="C27" s="13">
        <v>44398</v>
      </c>
      <c r="D27" s="13">
        <v>44368</v>
      </c>
      <c r="E27" s="13"/>
      <c r="F27" s="13"/>
      <c r="G27" s="1">
        <f t="shared" si="0"/>
        <v>-30</v>
      </c>
      <c r="H27" s="12">
        <f t="shared" si="1"/>
        <v>-6000</v>
      </c>
    </row>
    <row r="28" spans="1:8" x14ac:dyDescent="0.3">
      <c r="A28" s="19" t="s">
        <v>70</v>
      </c>
      <c r="B28" s="12">
        <v>100</v>
      </c>
      <c r="C28" s="13">
        <v>44394</v>
      </c>
      <c r="D28" s="13">
        <v>44368</v>
      </c>
      <c r="E28" s="13"/>
      <c r="F28" s="13"/>
      <c r="G28" s="1">
        <f t="shared" si="0"/>
        <v>-26</v>
      </c>
      <c r="H28" s="12">
        <f t="shared" si="1"/>
        <v>-2600</v>
      </c>
    </row>
    <row r="29" spans="1:8" x14ac:dyDescent="0.3">
      <c r="A29" s="19" t="s">
        <v>71</v>
      </c>
      <c r="B29" s="12">
        <v>120</v>
      </c>
      <c r="C29" s="13">
        <v>44392</v>
      </c>
      <c r="D29" s="13">
        <v>44368</v>
      </c>
      <c r="E29" s="13"/>
      <c r="F29" s="13"/>
      <c r="G29" s="1">
        <f t="shared" si="0"/>
        <v>-24</v>
      </c>
      <c r="H29" s="12">
        <f t="shared" si="1"/>
        <v>-2880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11322.330000000002</v>
      </c>
      <c r="C1">
        <f>COUNTA(A4:A203)</f>
        <v>22</v>
      </c>
      <c r="G1" s="16">
        <f>IF(B1&lt;&gt;0,H1/B1,0)</f>
        <v>-22.334844506386933</v>
      </c>
      <c r="H1" s="15">
        <f>SUM(H4:H195)</f>
        <v>-252882.47999999998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 t="s">
        <v>72</v>
      </c>
      <c r="B4" s="12">
        <v>194.5</v>
      </c>
      <c r="C4" s="13">
        <v>44403</v>
      </c>
      <c r="D4" s="13">
        <v>44405</v>
      </c>
      <c r="E4" s="13"/>
      <c r="F4" s="13"/>
      <c r="G4" s="1">
        <f>D4-C4-(F4-E4)</f>
        <v>2</v>
      </c>
      <c r="H4" s="12">
        <f>B4*G4</f>
        <v>389</v>
      </c>
    </row>
    <row r="5" spans="1:8" x14ac:dyDescent="0.3">
      <c r="A5" s="19" t="s">
        <v>73</v>
      </c>
      <c r="B5" s="12">
        <v>29.48</v>
      </c>
      <c r="C5" s="13">
        <v>44412</v>
      </c>
      <c r="D5" s="13">
        <v>44411</v>
      </c>
      <c r="E5" s="13"/>
      <c r="F5" s="13"/>
      <c r="G5" s="1">
        <f t="shared" ref="G5:G68" si="0">D5-C5-(F5-E5)</f>
        <v>-1</v>
      </c>
      <c r="H5" s="12">
        <f t="shared" ref="H5:H68" si="1">B5*G5</f>
        <v>-29.48</v>
      </c>
    </row>
    <row r="6" spans="1:8" x14ac:dyDescent="0.3">
      <c r="A6" s="19" t="s">
        <v>74</v>
      </c>
      <c r="B6" s="12">
        <v>819.67</v>
      </c>
      <c r="C6" s="13">
        <v>44406</v>
      </c>
      <c r="D6" s="13">
        <v>44405</v>
      </c>
      <c r="E6" s="13"/>
      <c r="F6" s="13"/>
      <c r="G6" s="1">
        <f t="shared" si="0"/>
        <v>-1</v>
      </c>
      <c r="H6" s="12">
        <f t="shared" si="1"/>
        <v>-819.67</v>
      </c>
    </row>
    <row r="7" spans="1:8" x14ac:dyDescent="0.3">
      <c r="A7" s="19" t="s">
        <v>75</v>
      </c>
      <c r="B7" s="12">
        <v>1830.27</v>
      </c>
      <c r="C7" s="13">
        <v>44426</v>
      </c>
      <c r="D7" s="13">
        <v>44405</v>
      </c>
      <c r="E7" s="13"/>
      <c r="F7" s="13"/>
      <c r="G7" s="1">
        <f t="shared" si="0"/>
        <v>-21</v>
      </c>
      <c r="H7" s="12">
        <f t="shared" si="1"/>
        <v>-38435.67</v>
      </c>
    </row>
    <row r="8" spans="1:8" x14ac:dyDescent="0.3">
      <c r="A8" s="19" t="s">
        <v>76</v>
      </c>
      <c r="B8" s="12">
        <v>581.42999999999995</v>
      </c>
      <c r="C8" s="13">
        <v>44413</v>
      </c>
      <c r="D8" s="13">
        <v>44405</v>
      </c>
      <c r="E8" s="13"/>
      <c r="F8" s="13"/>
      <c r="G8" s="1">
        <f t="shared" si="0"/>
        <v>-8</v>
      </c>
      <c r="H8" s="12">
        <f t="shared" si="1"/>
        <v>-4651.4399999999996</v>
      </c>
    </row>
    <row r="9" spans="1:8" x14ac:dyDescent="0.3">
      <c r="A9" s="19" t="s">
        <v>77</v>
      </c>
      <c r="B9" s="12">
        <v>5.46</v>
      </c>
      <c r="C9" s="13">
        <v>44406</v>
      </c>
      <c r="D9" s="13">
        <v>44405</v>
      </c>
      <c r="E9" s="13"/>
      <c r="F9" s="13"/>
      <c r="G9" s="1">
        <f t="shared" si="0"/>
        <v>-1</v>
      </c>
      <c r="H9" s="12">
        <f t="shared" si="1"/>
        <v>-5.46</v>
      </c>
    </row>
    <row r="10" spans="1:8" x14ac:dyDescent="0.3">
      <c r="A10" s="19" t="s">
        <v>78</v>
      </c>
      <c r="B10" s="12">
        <v>249.45</v>
      </c>
      <c r="C10" s="13">
        <v>44435</v>
      </c>
      <c r="D10" s="13">
        <v>44405</v>
      </c>
      <c r="E10" s="13"/>
      <c r="F10" s="13"/>
      <c r="G10" s="1">
        <f t="shared" si="0"/>
        <v>-30</v>
      </c>
      <c r="H10" s="12">
        <f t="shared" si="1"/>
        <v>-7483.5</v>
      </c>
    </row>
    <row r="11" spans="1:8" x14ac:dyDescent="0.3">
      <c r="A11" s="19" t="s">
        <v>79</v>
      </c>
      <c r="B11" s="12">
        <v>21.39</v>
      </c>
      <c r="C11" s="13">
        <v>44423</v>
      </c>
      <c r="D11" s="13">
        <v>44405</v>
      </c>
      <c r="E11" s="13"/>
      <c r="F11" s="13"/>
      <c r="G11" s="1">
        <f t="shared" si="0"/>
        <v>-18</v>
      </c>
      <c r="H11" s="12">
        <f t="shared" si="1"/>
        <v>-385.02</v>
      </c>
    </row>
    <row r="12" spans="1:8" x14ac:dyDescent="0.3">
      <c r="A12" s="19" t="s">
        <v>80</v>
      </c>
      <c r="B12" s="12">
        <v>325.77999999999997</v>
      </c>
      <c r="C12" s="13">
        <v>44424</v>
      </c>
      <c r="D12" s="13">
        <v>44405</v>
      </c>
      <c r="E12" s="13"/>
      <c r="F12" s="13"/>
      <c r="G12" s="1">
        <f t="shared" si="0"/>
        <v>-19</v>
      </c>
      <c r="H12" s="12">
        <f t="shared" si="1"/>
        <v>-6189.82</v>
      </c>
    </row>
    <row r="13" spans="1:8" x14ac:dyDescent="0.3">
      <c r="A13" s="19" t="s">
        <v>81</v>
      </c>
      <c r="B13" s="12">
        <v>402.92</v>
      </c>
      <c r="C13" s="13">
        <v>44431</v>
      </c>
      <c r="D13" s="13">
        <v>44405</v>
      </c>
      <c r="E13" s="13"/>
      <c r="F13" s="13"/>
      <c r="G13" s="1">
        <f t="shared" si="0"/>
        <v>-26</v>
      </c>
      <c r="H13" s="12">
        <f t="shared" si="1"/>
        <v>-10475.92</v>
      </c>
    </row>
    <row r="14" spans="1:8" x14ac:dyDescent="0.3">
      <c r="A14" s="19" t="s">
        <v>82</v>
      </c>
      <c r="B14" s="12">
        <v>516.08000000000004</v>
      </c>
      <c r="C14" s="13">
        <v>44434</v>
      </c>
      <c r="D14" s="13">
        <v>44405</v>
      </c>
      <c r="E14" s="13"/>
      <c r="F14" s="13"/>
      <c r="G14" s="1">
        <f t="shared" si="0"/>
        <v>-29</v>
      </c>
      <c r="H14" s="12">
        <f t="shared" si="1"/>
        <v>-14966.320000000002</v>
      </c>
    </row>
    <row r="15" spans="1:8" x14ac:dyDescent="0.3">
      <c r="A15" s="19" t="s">
        <v>83</v>
      </c>
      <c r="B15" s="12">
        <v>516.23</v>
      </c>
      <c r="C15" s="13">
        <v>44434</v>
      </c>
      <c r="D15" s="13">
        <v>44405</v>
      </c>
      <c r="E15" s="13"/>
      <c r="F15" s="13"/>
      <c r="G15" s="1">
        <f t="shared" si="0"/>
        <v>-29</v>
      </c>
      <c r="H15" s="12">
        <f t="shared" si="1"/>
        <v>-14970.67</v>
      </c>
    </row>
    <row r="16" spans="1:8" x14ac:dyDescent="0.3">
      <c r="A16" s="19" t="s">
        <v>84</v>
      </c>
      <c r="B16" s="12">
        <v>1600</v>
      </c>
      <c r="C16" s="13">
        <v>44438</v>
      </c>
      <c r="D16" s="13">
        <v>44411</v>
      </c>
      <c r="E16" s="13"/>
      <c r="F16" s="13"/>
      <c r="G16" s="1">
        <f t="shared" si="0"/>
        <v>-27</v>
      </c>
      <c r="H16" s="12">
        <f t="shared" si="1"/>
        <v>-43200</v>
      </c>
    </row>
    <row r="17" spans="1:8" x14ac:dyDescent="0.3">
      <c r="A17" s="19" t="s">
        <v>85</v>
      </c>
      <c r="B17" s="12">
        <v>1600</v>
      </c>
      <c r="C17" s="13">
        <v>44441</v>
      </c>
      <c r="D17" s="13">
        <v>44411</v>
      </c>
      <c r="E17" s="13"/>
      <c r="F17" s="13"/>
      <c r="G17" s="1">
        <f t="shared" si="0"/>
        <v>-30</v>
      </c>
      <c r="H17" s="12">
        <f t="shared" si="1"/>
        <v>-48000</v>
      </c>
    </row>
    <row r="18" spans="1:8" x14ac:dyDescent="0.3">
      <c r="A18" s="19" t="s">
        <v>86</v>
      </c>
      <c r="B18" s="12">
        <v>252.45</v>
      </c>
      <c r="C18" s="13">
        <v>44440</v>
      </c>
      <c r="D18" s="13">
        <v>44411</v>
      </c>
      <c r="E18" s="13"/>
      <c r="F18" s="13"/>
      <c r="G18" s="1">
        <f t="shared" si="0"/>
        <v>-29</v>
      </c>
      <c r="H18" s="12">
        <f t="shared" si="1"/>
        <v>-7321.0499999999993</v>
      </c>
    </row>
    <row r="19" spans="1:8" x14ac:dyDescent="0.3">
      <c r="A19" s="19" t="s">
        <v>87</v>
      </c>
      <c r="B19" s="12">
        <v>1745</v>
      </c>
      <c r="C19" s="13">
        <v>44451</v>
      </c>
      <c r="D19" s="13">
        <v>44427</v>
      </c>
      <c r="E19" s="13"/>
      <c r="F19" s="13"/>
      <c r="G19" s="1">
        <f t="shared" si="0"/>
        <v>-24</v>
      </c>
      <c r="H19" s="12">
        <f t="shared" si="1"/>
        <v>-41880</v>
      </c>
    </row>
    <row r="20" spans="1:8" x14ac:dyDescent="0.3">
      <c r="A20" s="19" t="s">
        <v>88</v>
      </c>
      <c r="B20" s="12">
        <v>120</v>
      </c>
      <c r="C20" s="13">
        <v>44454</v>
      </c>
      <c r="D20" s="13">
        <v>44427</v>
      </c>
      <c r="E20" s="13"/>
      <c r="F20" s="13"/>
      <c r="G20" s="1">
        <f t="shared" si="0"/>
        <v>-27</v>
      </c>
      <c r="H20" s="12">
        <f t="shared" si="1"/>
        <v>-3240</v>
      </c>
    </row>
    <row r="21" spans="1:8" x14ac:dyDescent="0.3">
      <c r="A21" s="19" t="s">
        <v>89</v>
      </c>
      <c r="B21" s="12">
        <v>163.93</v>
      </c>
      <c r="C21" s="13">
        <v>44483</v>
      </c>
      <c r="D21" s="13">
        <v>44454</v>
      </c>
      <c r="E21" s="13"/>
      <c r="F21" s="13"/>
      <c r="G21" s="1">
        <f t="shared" si="0"/>
        <v>-29</v>
      </c>
      <c r="H21" s="12">
        <f t="shared" si="1"/>
        <v>-4753.97</v>
      </c>
    </row>
    <row r="22" spans="1:8" x14ac:dyDescent="0.3">
      <c r="A22" s="19" t="s">
        <v>90</v>
      </c>
      <c r="B22" s="12">
        <v>50</v>
      </c>
      <c r="C22" s="13">
        <v>44483</v>
      </c>
      <c r="D22" s="13">
        <v>44454</v>
      </c>
      <c r="E22" s="13"/>
      <c r="F22" s="13"/>
      <c r="G22" s="1">
        <f t="shared" si="0"/>
        <v>-29</v>
      </c>
      <c r="H22" s="12">
        <f t="shared" si="1"/>
        <v>-1450</v>
      </c>
    </row>
    <row r="23" spans="1:8" x14ac:dyDescent="0.3">
      <c r="A23" s="19" t="s">
        <v>91</v>
      </c>
      <c r="B23" s="12">
        <v>120</v>
      </c>
      <c r="C23" s="13">
        <v>44482</v>
      </c>
      <c r="D23" s="13">
        <v>44454</v>
      </c>
      <c r="E23" s="13"/>
      <c r="F23" s="13"/>
      <c r="G23" s="1">
        <f t="shared" si="0"/>
        <v>-28</v>
      </c>
      <c r="H23" s="12">
        <f t="shared" si="1"/>
        <v>-3360</v>
      </c>
    </row>
    <row r="24" spans="1:8" x14ac:dyDescent="0.3">
      <c r="A24" s="19" t="s">
        <v>92</v>
      </c>
      <c r="B24" s="12">
        <v>24.44</v>
      </c>
      <c r="C24" s="13">
        <v>44472</v>
      </c>
      <c r="D24" s="13">
        <v>44461</v>
      </c>
      <c r="E24" s="13"/>
      <c r="F24" s="13"/>
      <c r="G24" s="1">
        <f t="shared" si="0"/>
        <v>-11</v>
      </c>
      <c r="H24" s="12">
        <f t="shared" si="1"/>
        <v>-268.84000000000003</v>
      </c>
    </row>
    <row r="25" spans="1:8" x14ac:dyDescent="0.3">
      <c r="A25" s="19" t="s">
        <v>93</v>
      </c>
      <c r="B25" s="12">
        <v>153.85</v>
      </c>
      <c r="C25" s="13">
        <v>44470</v>
      </c>
      <c r="D25" s="13">
        <v>44461</v>
      </c>
      <c r="E25" s="13"/>
      <c r="F25" s="13"/>
      <c r="G25" s="1">
        <f t="shared" si="0"/>
        <v>-9</v>
      </c>
      <c r="H25" s="12">
        <f t="shared" si="1"/>
        <v>-1384.6499999999999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615.54000000000008</v>
      </c>
      <c r="C1">
        <f>COUNTA(A4:A203)</f>
        <v>3</v>
      </c>
      <c r="G1" s="16">
        <f>IF(B1&lt;&gt;0,H1/B1,0)</f>
        <v>-25.348409526594534</v>
      </c>
      <c r="H1" s="15">
        <f>SUM(H4:H195)</f>
        <v>-15602.960000000001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 t="s">
        <v>94</v>
      </c>
      <c r="B4" s="12">
        <v>415</v>
      </c>
      <c r="C4" s="13">
        <v>44496</v>
      </c>
      <c r="D4" s="13">
        <v>44470</v>
      </c>
      <c r="E4" s="13"/>
      <c r="F4" s="13"/>
      <c r="G4" s="1">
        <f>D4-C4-(F4-E4)</f>
        <v>-26</v>
      </c>
      <c r="H4" s="12">
        <f>B4*G4</f>
        <v>-10790</v>
      </c>
    </row>
    <row r="5" spans="1:8" x14ac:dyDescent="0.3">
      <c r="A5" s="19" t="s">
        <v>95</v>
      </c>
      <c r="B5" s="12">
        <v>195.08</v>
      </c>
      <c r="C5" s="13">
        <v>44494</v>
      </c>
      <c r="D5" s="13">
        <v>44470</v>
      </c>
      <c r="E5" s="13"/>
      <c r="F5" s="13"/>
      <c r="G5" s="1">
        <f t="shared" ref="G5:G68" si="0">D5-C5-(F5-E5)</f>
        <v>-24</v>
      </c>
      <c r="H5" s="12">
        <f t="shared" ref="H5:H68" si="1">B5*G5</f>
        <v>-4681.92</v>
      </c>
    </row>
    <row r="6" spans="1:8" x14ac:dyDescent="0.3">
      <c r="A6" s="19" t="s">
        <v>96</v>
      </c>
      <c r="B6" s="12">
        <v>5.46</v>
      </c>
      <c r="C6" s="13">
        <v>44494</v>
      </c>
      <c r="D6" s="13">
        <v>44470</v>
      </c>
      <c r="E6" s="13"/>
      <c r="F6" s="13"/>
      <c r="G6" s="1">
        <f t="shared" si="0"/>
        <v>-24</v>
      </c>
      <c r="H6" s="12">
        <f t="shared" si="1"/>
        <v>-131.04</v>
      </c>
    </row>
    <row r="7" spans="1:8" x14ac:dyDescent="0.3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2021-10-27T11:31:22Z</dcterms:modified>
</cp:coreProperties>
</file>