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65" windowHeight="7695" activeTab="3"/>
  </bookViews>
  <sheets>
    <sheet name="TABELLA 1" sheetId="2" r:id="rId1"/>
    <sheet name="TABELLA 2 3" sheetId="3" r:id="rId2"/>
    <sheet name="TABELLA 4" sheetId="4" r:id="rId3"/>
    <sheet name="TABELLA 5" sheetId="5" r:id="rId4"/>
  </sheets>
  <calcPr calcId="145621"/>
</workbook>
</file>

<file path=xl/calcChain.xml><?xml version="1.0" encoding="utf-8"?>
<calcChain xmlns="http://schemas.openxmlformats.org/spreadsheetml/2006/main">
  <c r="C19" i="3" l="1"/>
  <c r="C23" i="3"/>
  <c r="B23" i="3"/>
  <c r="C17" i="4" l="1"/>
  <c r="C22" i="3"/>
  <c r="C21" i="3"/>
  <c r="D10" i="3" l="1"/>
  <c r="D11" i="3" s="1"/>
  <c r="D20" i="3" s="1"/>
  <c r="C30" i="2"/>
  <c r="F13" i="5" l="1"/>
  <c r="D23" i="3" l="1"/>
  <c r="B10" i="3" l="1"/>
  <c r="B19" i="3" l="1"/>
  <c r="B11" i="3"/>
  <c r="B20" i="3" s="1"/>
  <c r="C7" i="2"/>
  <c r="C13" i="5" l="1"/>
  <c r="D12" i="5"/>
  <c r="B13" i="5" l="1"/>
  <c r="C7" i="3" l="1"/>
  <c r="C8" i="3"/>
  <c r="D11" i="4"/>
  <c r="B11" i="4"/>
  <c r="C19" i="2" l="1"/>
  <c r="C5" i="3"/>
  <c r="C6" i="3"/>
  <c r="C9" i="3"/>
  <c r="D20" i="4" l="1"/>
  <c r="B20" i="4"/>
  <c r="D26" i="4" l="1"/>
  <c r="B26" i="4"/>
  <c r="D10" i="5" l="1"/>
  <c r="D11" i="5"/>
  <c r="C10" i="4"/>
  <c r="C16" i="4"/>
  <c r="C22" i="2"/>
  <c r="C9" i="4" l="1"/>
  <c r="C8" i="4" l="1"/>
  <c r="C6" i="4"/>
  <c r="D7" i="5" l="1"/>
  <c r="D8" i="5"/>
  <c r="D6" i="5"/>
  <c r="C19" i="4"/>
  <c r="C18" i="4"/>
  <c r="C7" i="4"/>
  <c r="C11" i="4" s="1"/>
  <c r="C4" i="3"/>
  <c r="C20" i="4" l="1"/>
  <c r="C26" i="4" s="1"/>
  <c r="C10" i="3"/>
  <c r="C11" i="3" s="1"/>
  <c r="C20" i="3" s="1"/>
  <c r="C12" i="2"/>
  <c r="C15" i="2"/>
  <c r="C28" i="2" l="1"/>
</calcChain>
</file>

<file path=xl/sharedStrings.xml><?xml version="1.0" encoding="utf-8"?>
<sst xmlns="http://schemas.openxmlformats.org/spreadsheetml/2006/main" count="80" uniqueCount="60">
  <si>
    <t>LORDO STATO</t>
  </si>
  <si>
    <t>LORDO DIPENDENTE</t>
  </si>
  <si>
    <t>PUNTI DI EROGAZIONE</t>
  </si>
  <si>
    <t>TOTALE  DOCENTI E ATA</t>
  </si>
  <si>
    <t>QUOTA BASE</t>
  </si>
  <si>
    <t>TOTALE DOCENTI</t>
  </si>
  <si>
    <t>TOTALE ATA (ESCLUSO DSGA)</t>
  </si>
  <si>
    <t>TABELLA 1</t>
  </si>
  <si>
    <t>TABELLA 2</t>
  </si>
  <si>
    <t>FUNZIONI SRTUMENTALI</t>
  </si>
  <si>
    <t>INCARICHI SPECIFICI ATA</t>
  </si>
  <si>
    <t>ORE ECCEDENTI</t>
  </si>
  <si>
    <t>TABELLA 3</t>
  </si>
  <si>
    <t>FUNZIONI STRUMENTALI</t>
  </si>
  <si>
    <t xml:space="preserve"> INCARICHI SPECIFICI</t>
  </si>
  <si>
    <t>TABELLA 4</t>
  </si>
  <si>
    <t>INDENNITA DI DIREZIONE DSGA PARTE VARIABILE</t>
  </si>
  <si>
    <t>PROGETTI</t>
  </si>
  <si>
    <t>COLLABORATORI DEL D.S.</t>
  </si>
  <si>
    <t>INCARICHI SPECIFICI - ART 47</t>
  </si>
  <si>
    <t>INCARICHI ART. 88</t>
  </si>
  <si>
    <t>TOTALE</t>
  </si>
  <si>
    <t>COMPLESSITA ORGANIZZATIVA</t>
  </si>
  <si>
    <t xml:space="preserve"> FIS </t>
  </si>
  <si>
    <t xml:space="preserve">TABELLA 5 </t>
  </si>
  <si>
    <t>lordo stato</t>
  </si>
  <si>
    <t>FUNZ STR</t>
  </si>
  <si>
    <t>INC SPEC</t>
  </si>
  <si>
    <t>DIFFERENZA</t>
  </si>
  <si>
    <t>TOTALE RISORSE</t>
  </si>
  <si>
    <t>NO ARR</t>
  </si>
  <si>
    <t xml:space="preserve">FIS </t>
  </si>
  <si>
    <t>AREE A RISCHIO</t>
  </si>
  <si>
    <t>CLASSI</t>
  </si>
  <si>
    <t>ATT COM ED. FIS</t>
  </si>
  <si>
    <t>ATT COMPL ED. FISICA</t>
  </si>
  <si>
    <t>DOCENTI</t>
  </si>
  <si>
    <t xml:space="preserve">VALORIZZAZIONE DEL PERSONALE </t>
  </si>
  <si>
    <t>ATT. COMPL ED FISICA</t>
  </si>
  <si>
    <t>DOCENTI INFANZIA E PRIMARIA</t>
  </si>
  <si>
    <t>DOCENTI SECONDARIA</t>
  </si>
  <si>
    <t>ORGANIGRAMMA + DISP DA PROG</t>
  </si>
  <si>
    <t>PERSONALE ATA</t>
  </si>
  <si>
    <t>VAL. DEL PERS</t>
  </si>
  <si>
    <t>ECONOMIE A.S. 21/22</t>
  </si>
  <si>
    <t>ASSEGNAZIONE 22/23</t>
  </si>
  <si>
    <t xml:space="preserve">TOTALE CONTRATTATO 22/23 </t>
  </si>
  <si>
    <t>ECONOMIE 21/22</t>
  </si>
  <si>
    <t>TOTALE  SENZA ORE ECCEDENTI</t>
  </si>
  <si>
    <r>
      <t xml:space="preserve">totale risorse senza </t>
    </r>
    <r>
      <rPr>
        <b/>
        <u/>
        <sz val="11"/>
        <color rgb="FFFF0000"/>
        <rFont val="Calibri"/>
        <family val="2"/>
        <scheme val="minor"/>
      </rPr>
      <t>ore ecedenti</t>
    </r>
    <r>
      <rPr>
        <sz val="11"/>
        <color rgb="FFFF0000"/>
        <rFont val="Calibri"/>
        <family val="2"/>
        <scheme val="minor"/>
      </rPr>
      <t xml:space="preserve"> e </t>
    </r>
    <r>
      <rPr>
        <b/>
        <u/>
        <sz val="11"/>
        <color rgb="FFFF0000"/>
        <rFont val="Calibri"/>
        <family val="2"/>
        <scheme val="minor"/>
      </rPr>
      <t>att compl di ed fisica</t>
    </r>
  </si>
  <si>
    <t>ECONOMIE 21/228        (SENZA ORE ECCEDENTI)</t>
  </si>
  <si>
    <t xml:space="preserve">ASSEGNAZIONE 22/23 (SENZA ORE ECCEDENTI ED EDUCAZIONE FISICA) </t>
  </si>
  <si>
    <t xml:space="preserve">ASSEGNAZIONE 22/23 </t>
  </si>
  <si>
    <t xml:space="preserve">TOTALE CONTRATTATO 22/23 (SENZA ORE ECCEDENTI ED EDUCAZIONE FISICA) </t>
  </si>
  <si>
    <t>INDENNITA SOSTITUTO DSGA</t>
  </si>
  <si>
    <t xml:space="preserve"> DESTINAZIONE TOTALE CONTRATTATA FIS 22/23</t>
  </si>
  <si>
    <t>TOTALE CONTRATTATO</t>
  </si>
  <si>
    <t>CONFRONTO  ASSEGNAZIONE MOF 22/23 e 21/22</t>
  </si>
  <si>
    <t>22/23</t>
  </si>
  <si>
    <t>avanzo 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</si>
</sst>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u val="singleAccounting"/>
      <sz val="20"/>
      <color rgb="FFFF0000"/>
      <name val="Calibri"/>
      <family val="2"/>
      <scheme val="minor"/>
    </font>
    <font>
      <b/>
      <u/>
      <sz val="24"/>
      <color rgb="FFFF0000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u val="singleAccounting"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color rgb="FF0070C0"/>
      <name val="Calibri"/>
      <family val="2"/>
      <scheme val="minor"/>
    </font>
    <font>
      <b/>
      <u val="singleAccounting"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1"/>
      <color rgb="FF0070C0"/>
      <name val="Calibri"/>
      <family val="2"/>
      <scheme val="minor"/>
    </font>
    <font>
      <b/>
      <u val="singleAccounting"/>
      <sz val="2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/>
    <xf numFmtId="164" fontId="0" fillId="0" borderId="0" xfId="1" applyFont="1"/>
    <xf numFmtId="0" fontId="0" fillId="3" borderId="0" xfId="0" applyFill="1" applyBorder="1"/>
    <xf numFmtId="164" fontId="0" fillId="3" borderId="0" xfId="1" applyFont="1" applyFill="1" applyBorder="1"/>
    <xf numFmtId="0" fontId="0" fillId="3" borderId="0" xfId="0" applyFill="1"/>
    <xf numFmtId="0" fontId="7" fillId="0" borderId="0" xfId="0" applyFont="1"/>
    <xf numFmtId="164" fontId="0" fillId="0" borderId="0" xfId="0" applyNumberFormat="1"/>
    <xf numFmtId="0" fontId="2" fillId="0" borderId="0" xfId="0" applyFont="1"/>
    <xf numFmtId="164" fontId="0" fillId="3" borderId="0" xfId="1" applyFont="1" applyFill="1"/>
    <xf numFmtId="164" fontId="2" fillId="0" borderId="0" xfId="1" applyFont="1"/>
    <xf numFmtId="0" fontId="8" fillId="3" borderId="0" xfId="0" applyFont="1" applyFill="1" applyBorder="1"/>
    <xf numFmtId="165" fontId="0" fillId="0" borderId="0" xfId="0" applyNumberFormat="1"/>
    <xf numFmtId="164" fontId="13" fillId="3" borderId="0" xfId="0" applyNumberFormat="1" applyFont="1" applyFill="1" applyBorder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164" fontId="13" fillId="3" borderId="0" xfId="1" applyFont="1" applyFill="1" applyBorder="1" applyAlignment="1">
      <alignment vertical="top"/>
    </xf>
    <xf numFmtId="164" fontId="14" fillId="0" borderId="0" xfId="1" applyFont="1" applyBorder="1" applyAlignment="1">
      <alignment vertical="top"/>
    </xf>
    <xf numFmtId="164" fontId="15" fillId="3" borderId="0" xfId="0" applyNumberFormat="1" applyFont="1" applyFill="1" applyBorder="1" applyAlignment="1">
      <alignment vertical="top"/>
    </xf>
    <xf numFmtId="164" fontId="16" fillId="3" borderId="0" xfId="0" applyNumberFormat="1" applyFont="1" applyFill="1" applyBorder="1" applyAlignment="1">
      <alignment vertical="top"/>
    </xf>
    <xf numFmtId="0" fontId="19" fillId="3" borderId="0" xfId="0" applyFont="1" applyFill="1" applyBorder="1" applyAlignment="1">
      <alignment wrapText="1"/>
    </xf>
    <xf numFmtId="0" fontId="19" fillId="0" borderId="0" xfId="0" applyFont="1"/>
    <xf numFmtId="0" fontId="21" fillId="0" borderId="0" xfId="0" applyFont="1"/>
    <xf numFmtId="0" fontId="0" fillId="0" borderId="7" xfId="0" applyBorder="1"/>
    <xf numFmtId="0" fontId="0" fillId="0" borderId="7" xfId="0" applyFill="1" applyBorder="1"/>
    <xf numFmtId="164" fontId="17" fillId="0" borderId="0" xfId="0" applyNumberFormat="1" applyFont="1" applyAlignment="1">
      <alignment vertical="top"/>
    </xf>
    <xf numFmtId="44" fontId="0" fillId="3" borderId="0" xfId="0" applyNumberFormat="1" applyFill="1"/>
    <xf numFmtId="0" fontId="0" fillId="3" borderId="7" xfId="0" applyFill="1" applyBorder="1" applyAlignment="1">
      <alignment wrapText="1"/>
    </xf>
    <xf numFmtId="0" fontId="0" fillId="3" borderId="7" xfId="0" applyFill="1" applyBorder="1"/>
    <xf numFmtId="0" fontId="2" fillId="0" borderId="10" xfId="0" applyFont="1" applyBorder="1"/>
    <xf numFmtId="164" fontId="25" fillId="0" borderId="0" xfId="1" applyFont="1"/>
    <xf numFmtId="0" fontId="23" fillId="0" borderId="10" xfId="0" applyFont="1" applyBorder="1"/>
    <xf numFmtId="0" fontId="23" fillId="0" borderId="0" xfId="0" applyFont="1"/>
    <xf numFmtId="164" fontId="23" fillId="0" borderId="0" xfId="1" applyFont="1"/>
    <xf numFmtId="0" fontId="19" fillId="0" borderId="0" xfId="0" applyFont="1" applyAlignment="1"/>
    <xf numFmtId="44" fontId="0" fillId="0" borderId="0" xfId="0" applyNumberFormat="1"/>
    <xf numFmtId="0" fontId="0" fillId="3" borderId="12" xfId="0" applyFill="1" applyBorder="1"/>
    <xf numFmtId="0" fontId="28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/>
    </xf>
    <xf numFmtId="164" fontId="28" fillId="3" borderId="1" xfId="1" applyFont="1" applyFill="1" applyBorder="1" applyAlignment="1">
      <alignment vertical="center"/>
    </xf>
    <xf numFmtId="164" fontId="0" fillId="3" borderId="0" xfId="0" applyNumberFormat="1" applyFill="1"/>
    <xf numFmtId="164" fontId="21" fillId="0" borderId="0" xfId="0" applyNumberFormat="1" applyFont="1"/>
    <xf numFmtId="0" fontId="0" fillId="0" borderId="17" xfId="0" applyBorder="1"/>
    <xf numFmtId="0" fontId="0" fillId="0" borderId="22" xfId="0" applyBorder="1"/>
    <xf numFmtId="164" fontId="22" fillId="0" borderId="23" xfId="1" applyFont="1" applyBorder="1"/>
    <xf numFmtId="164" fontId="24" fillId="3" borderId="1" xfId="1" applyFon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24" fillId="3" borderId="13" xfId="1" applyFont="1" applyFill="1" applyBorder="1" applyAlignment="1">
      <alignment horizontal="right"/>
    </xf>
    <xf numFmtId="164" fontId="0" fillId="3" borderId="13" xfId="0" applyNumberFormat="1" applyFill="1" applyBorder="1" applyAlignment="1">
      <alignment horizontal="right"/>
    </xf>
    <xf numFmtId="164" fontId="3" fillId="3" borderId="11" xfId="1" applyFont="1" applyFill="1" applyBorder="1" applyAlignment="1">
      <alignment horizontal="right"/>
    </xf>
    <xf numFmtId="164" fontId="0" fillId="3" borderId="0" xfId="1" applyFont="1" applyFill="1" applyAlignment="1">
      <alignment horizontal="right"/>
    </xf>
    <xf numFmtId="0" fontId="0" fillId="0" borderId="0" xfId="0" applyAlignment="1">
      <alignment horizontal="right"/>
    </xf>
    <xf numFmtId="164" fontId="25" fillId="0" borderId="0" xfId="1" applyFont="1" applyAlignment="1">
      <alignment horizontal="right"/>
    </xf>
    <xf numFmtId="0" fontId="0" fillId="3" borderId="0" xfId="0" applyFill="1" applyAlignment="1">
      <alignment horizontal="right"/>
    </xf>
    <xf numFmtId="164" fontId="4" fillId="3" borderId="1" xfId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2" fillId="3" borderId="11" xfId="0" applyNumberFormat="1" applyFont="1" applyFill="1" applyBorder="1" applyAlignment="1">
      <alignment horizontal="right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25" fillId="0" borderId="14" xfId="1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4" fontId="21" fillId="3" borderId="6" xfId="1" applyFont="1" applyFill="1" applyBorder="1" applyAlignment="1">
      <alignment horizontal="right" vertical="center"/>
    </xf>
    <xf numFmtId="164" fontId="6" fillId="3" borderId="24" xfId="0" applyNumberFormat="1" applyFont="1" applyFill="1" applyBorder="1" applyAlignment="1">
      <alignment horizontal="right"/>
    </xf>
    <xf numFmtId="164" fontId="32" fillId="0" borderId="0" xfId="1" applyFont="1" applyAlignment="1">
      <alignment horizontal="right"/>
    </xf>
    <xf numFmtId="164" fontId="21" fillId="3" borderId="6" xfId="1" applyFont="1" applyFill="1" applyBorder="1" applyAlignment="1">
      <alignment horizontal="right"/>
    </xf>
    <xf numFmtId="164" fontId="21" fillId="3" borderId="14" xfId="1" applyFont="1" applyFill="1" applyBorder="1" applyAlignment="1">
      <alignment horizontal="right"/>
    </xf>
    <xf numFmtId="164" fontId="27" fillId="3" borderId="24" xfId="1" applyFont="1" applyFill="1" applyBorder="1" applyAlignment="1">
      <alignment horizontal="right"/>
    </xf>
    <xf numFmtId="164" fontId="33" fillId="3" borderId="0" xfId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164" fontId="10" fillId="3" borderId="1" xfId="1" applyFont="1" applyFill="1" applyBorder="1" applyAlignment="1">
      <alignment horizontal="right"/>
    </xf>
    <xf numFmtId="164" fontId="10" fillId="3" borderId="0" xfId="1" applyFont="1" applyFill="1" applyBorder="1" applyAlignment="1">
      <alignment horizontal="right"/>
    </xf>
    <xf numFmtId="0" fontId="19" fillId="0" borderId="3" xfId="0" applyFont="1" applyBorder="1"/>
    <xf numFmtId="13" fontId="26" fillId="5" borderId="13" xfId="1" quotePrefix="1" applyNumberFormat="1" applyFont="1" applyFill="1" applyBorder="1" applyAlignment="1">
      <alignment horizontal="center" vertical="center"/>
    </xf>
    <xf numFmtId="13" fontId="20" fillId="6" borderId="13" xfId="1" quotePrefix="1" applyNumberFormat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vertical="center" wrapText="1"/>
    </xf>
    <xf numFmtId="0" fontId="0" fillId="3" borderId="25" xfId="0" applyFill="1" applyBorder="1"/>
    <xf numFmtId="164" fontId="10" fillId="3" borderId="6" xfId="1" applyFont="1" applyFill="1" applyBorder="1" applyAlignment="1">
      <alignment horizontal="right"/>
    </xf>
    <xf numFmtId="0" fontId="12" fillId="3" borderId="7" xfId="0" applyFont="1" applyFill="1" applyBorder="1"/>
    <xf numFmtId="0" fontId="12" fillId="3" borderId="26" xfId="0" applyFont="1" applyFill="1" applyBorder="1"/>
    <xf numFmtId="0" fontId="18" fillId="0" borderId="8" xfId="0" applyFont="1" applyBorder="1" applyAlignment="1">
      <alignment vertical="top"/>
    </xf>
    <xf numFmtId="164" fontId="33" fillId="3" borderId="11" xfId="1" applyFont="1" applyFill="1" applyBorder="1" applyAlignment="1">
      <alignment horizontal="center" vertical="center"/>
    </xf>
    <xf numFmtId="164" fontId="33" fillId="3" borderId="24" xfId="1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right"/>
    </xf>
    <xf numFmtId="164" fontId="33" fillId="3" borderId="29" xfId="1" applyFont="1" applyFill="1" applyBorder="1" applyAlignment="1">
      <alignment horizontal="center" vertical="center"/>
    </xf>
    <xf numFmtId="164" fontId="19" fillId="3" borderId="1" xfId="1" applyFont="1" applyFill="1" applyBorder="1"/>
    <xf numFmtId="164" fontId="19" fillId="3" borderId="6" xfId="0" applyNumberFormat="1" applyFont="1" applyFill="1" applyBorder="1"/>
    <xf numFmtId="164" fontId="19" fillId="3" borderId="0" xfId="0" applyNumberFormat="1" applyFont="1" applyFill="1" applyBorder="1"/>
    <xf numFmtId="164" fontId="34" fillId="3" borderId="28" xfId="0" applyNumberFormat="1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164" fontId="33" fillId="3" borderId="1" xfId="1" applyFont="1" applyFill="1" applyBorder="1" applyAlignment="1">
      <alignment horizontal="right" wrapText="1"/>
    </xf>
    <xf numFmtId="0" fontId="0" fillId="0" borderId="33" xfId="0" applyBorder="1"/>
    <xf numFmtId="0" fontId="0" fillId="0" borderId="34" xfId="0" applyBorder="1"/>
    <xf numFmtId="0" fontId="30" fillId="3" borderId="0" xfId="0" applyFont="1" applyFill="1"/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64" fontId="0" fillId="3" borderId="1" xfId="1" applyFont="1" applyFill="1" applyBorder="1"/>
    <xf numFmtId="0" fontId="8" fillId="3" borderId="1" xfId="0" applyFont="1" applyFill="1" applyBorder="1"/>
    <xf numFmtId="0" fontId="0" fillId="3" borderId="1" xfId="0" applyFill="1" applyBorder="1"/>
    <xf numFmtId="164" fontId="3" fillId="3" borderId="1" xfId="1" applyFont="1" applyFill="1" applyBorder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wrapText="1"/>
    </xf>
    <xf numFmtId="165" fontId="38" fillId="0" borderId="1" xfId="0" applyNumberFormat="1" applyFont="1" applyBorder="1"/>
    <xf numFmtId="165" fontId="39" fillId="0" borderId="6" xfId="0" applyNumberFormat="1" applyFont="1" applyBorder="1"/>
    <xf numFmtId="164" fontId="21" fillId="0" borderId="23" xfId="1" applyFont="1" applyBorder="1"/>
    <xf numFmtId="0" fontId="40" fillId="0" borderId="7" xfId="0" applyFont="1" applyBorder="1"/>
    <xf numFmtId="0" fontId="29" fillId="4" borderId="3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center"/>
    </xf>
    <xf numFmtId="0" fontId="29" fillId="4" borderId="5" xfId="0" applyFont="1" applyFill="1" applyBorder="1" applyAlignment="1">
      <alignment horizontal="center"/>
    </xf>
    <xf numFmtId="0" fontId="31" fillId="4" borderId="8" xfId="0" applyFont="1" applyFill="1" applyBorder="1" applyAlignment="1">
      <alignment horizontal="center"/>
    </xf>
    <xf numFmtId="0" fontId="31" fillId="4" borderId="9" xfId="0" applyFont="1" applyFill="1" applyBorder="1" applyAlignment="1">
      <alignment horizontal="center"/>
    </xf>
    <xf numFmtId="0" fontId="31" fillId="4" borderId="21" xfId="0" applyFont="1" applyFill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1" fillId="0" borderId="8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31" fillId="0" borderId="21" xfId="0" applyFont="1" applyBorder="1" applyAlignment="1">
      <alignment horizontal="center" wrapText="1"/>
    </xf>
    <xf numFmtId="0" fontId="29" fillId="2" borderId="3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31" fillId="2" borderId="8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23" fillId="2" borderId="1" xfId="0" applyFont="1" applyFill="1" applyBorder="1"/>
    <xf numFmtId="164" fontId="31" fillId="2" borderId="1" xfId="0" applyNumberFormat="1" applyFont="1" applyFill="1" applyBorder="1"/>
    <xf numFmtId="0" fontId="22" fillId="4" borderId="30" xfId="0" applyFont="1" applyFill="1" applyBorder="1" applyAlignment="1">
      <alignment vertical="center" wrapText="1"/>
    </xf>
    <xf numFmtId="165" fontId="3" fillId="4" borderId="31" xfId="0" applyNumberFormat="1" applyFont="1" applyFill="1" applyBorder="1" applyAlignment="1">
      <alignment wrapText="1"/>
    </xf>
    <xf numFmtId="165" fontId="3" fillId="4" borderId="32" xfId="0" applyNumberFormat="1" applyFont="1" applyFill="1" applyBorder="1" applyAlignment="1">
      <alignment wrapText="1"/>
    </xf>
    <xf numFmtId="164" fontId="27" fillId="4" borderId="24" xfId="0" applyNumberFormat="1" applyFont="1" applyFill="1" applyBorder="1"/>
    <xf numFmtId="0" fontId="37" fillId="0" borderId="1" xfId="0" applyFont="1" applyBorder="1" applyAlignment="1">
      <alignment wrapText="1"/>
    </xf>
    <xf numFmtId="165" fontId="37" fillId="0" borderId="1" xfId="1" applyNumberFormat="1" applyFont="1" applyBorder="1" applyAlignment="1">
      <alignment vertical="center"/>
    </xf>
    <xf numFmtId="164" fontId="42" fillId="0" borderId="1" xfId="1" applyFont="1" applyBorder="1" applyAlignment="1">
      <alignment vertical="center"/>
    </xf>
    <xf numFmtId="0" fontId="35" fillId="0" borderId="1" xfId="0" applyFont="1" applyBorder="1" applyAlignment="1">
      <alignment wrapText="1"/>
    </xf>
    <xf numFmtId="165" fontId="35" fillId="0" borderId="1" xfId="1" applyNumberFormat="1" applyFont="1" applyBorder="1" applyAlignment="1">
      <alignment vertical="center"/>
    </xf>
    <xf numFmtId="164" fontId="43" fillId="0" borderId="1" xfId="1" applyFont="1" applyBorder="1" applyAlignment="1">
      <alignment vertical="center"/>
    </xf>
    <xf numFmtId="165" fontId="37" fillId="0" borderId="1" xfId="1" applyNumberFormat="1" applyFont="1" applyBorder="1"/>
    <xf numFmtId="165" fontId="45" fillId="0" borderId="1" xfId="1" applyNumberFormat="1" applyFont="1" applyBorder="1" applyAlignment="1">
      <alignment vertical="center"/>
    </xf>
    <xf numFmtId="165" fontId="46" fillId="0" borderId="1" xfId="1" applyNumberFormat="1" applyFont="1" applyBorder="1" applyAlignment="1">
      <alignment vertical="center"/>
    </xf>
    <xf numFmtId="0" fontId="29" fillId="6" borderId="3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6" borderId="5" xfId="0" applyFont="1" applyFill="1" applyBorder="1" applyAlignment="1">
      <alignment horizontal="center"/>
    </xf>
    <xf numFmtId="0" fontId="31" fillId="6" borderId="8" xfId="0" applyFont="1" applyFill="1" applyBorder="1" applyAlignment="1">
      <alignment horizontal="center"/>
    </xf>
    <xf numFmtId="0" fontId="31" fillId="6" borderId="9" xfId="0" applyFont="1" applyFill="1" applyBorder="1" applyAlignment="1">
      <alignment horizontal="center"/>
    </xf>
    <xf numFmtId="0" fontId="31" fillId="6" borderId="21" xfId="0" applyFont="1" applyFill="1" applyBorder="1" applyAlignment="1">
      <alignment horizontal="center"/>
    </xf>
    <xf numFmtId="0" fontId="41" fillId="6" borderId="1" xfId="0" applyFont="1" applyFill="1" applyBorder="1" applyAlignment="1">
      <alignment horizontal="center" vertical="center" wrapText="1"/>
    </xf>
    <xf numFmtId="165" fontId="3" fillId="6" borderId="1" xfId="1" applyNumberFormat="1" applyFont="1" applyFill="1" applyBorder="1"/>
    <xf numFmtId="165" fontId="36" fillId="6" borderId="1" xfId="1" applyNumberFormat="1" applyFont="1" applyFill="1" applyBorder="1"/>
    <xf numFmtId="164" fontId="27" fillId="6" borderId="1" xfId="1" applyFont="1" applyFill="1" applyBorder="1"/>
    <xf numFmtId="165" fontId="47" fillId="0" borderId="1" xfId="1" applyNumberFormat="1" applyFont="1" applyBorder="1" applyAlignment="1">
      <alignment vertical="center"/>
    </xf>
    <xf numFmtId="165" fontId="35" fillId="0" borderId="1" xfId="0" applyNumberFormat="1" applyFont="1" applyBorder="1" applyAlignment="1">
      <alignment vertical="center"/>
    </xf>
    <xf numFmtId="0" fontId="37" fillId="0" borderId="1" xfId="0" applyFont="1" applyBorder="1"/>
    <xf numFmtId="165" fontId="44" fillId="0" borderId="1" xfId="0" applyNumberFormat="1" applyFont="1" applyBorder="1" applyAlignment="1">
      <alignment vertical="center"/>
    </xf>
    <xf numFmtId="0" fontId="4" fillId="0" borderId="7" xfId="0" applyFont="1" applyBorder="1"/>
    <xf numFmtId="165" fontId="4" fillId="0" borderId="1" xfId="0" applyNumberFormat="1" applyFont="1" applyBorder="1"/>
    <xf numFmtId="164" fontId="42" fillId="0" borderId="6" xfId="1" applyFont="1" applyBorder="1"/>
    <xf numFmtId="164" fontId="4" fillId="0" borderId="1" xfId="1" applyFont="1" applyBorder="1"/>
    <xf numFmtId="0" fontId="29" fillId="9" borderId="3" xfId="0" applyFont="1" applyFill="1" applyBorder="1" applyAlignment="1">
      <alignment horizontal="center"/>
    </xf>
    <xf numFmtId="0" fontId="29" fillId="9" borderId="4" xfId="0" applyFont="1" applyFill="1" applyBorder="1" applyAlignment="1">
      <alignment horizontal="center"/>
    </xf>
    <xf numFmtId="0" fontId="29" fillId="9" borderId="5" xfId="0" applyFont="1" applyFill="1" applyBorder="1" applyAlignment="1">
      <alignment horizontal="center"/>
    </xf>
    <xf numFmtId="0" fontId="31" fillId="9" borderId="8" xfId="0" applyFont="1" applyFill="1" applyBorder="1" applyAlignment="1">
      <alignment horizontal="center"/>
    </xf>
    <xf numFmtId="0" fontId="31" fillId="9" borderId="9" xfId="0" applyFont="1" applyFill="1" applyBorder="1" applyAlignment="1">
      <alignment horizontal="center"/>
    </xf>
    <xf numFmtId="0" fontId="31" fillId="9" borderId="21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9" fillId="9" borderId="15" xfId="0" applyFont="1" applyFill="1" applyBorder="1"/>
    <xf numFmtId="164" fontId="3" fillId="9" borderId="16" xfId="0" applyNumberFormat="1" applyFont="1" applyFill="1" applyBorder="1" applyAlignment="1">
      <alignment horizontal="right"/>
    </xf>
    <xf numFmtId="164" fontId="27" fillId="9" borderId="16" xfId="0" applyNumberFormat="1" applyFont="1" applyFill="1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6" zoomScale="140" zoomScaleNormal="140" workbookViewId="0">
      <selection activeCell="F28" sqref="F28"/>
    </sheetView>
  </sheetViews>
  <sheetFormatPr defaultRowHeight="15" x14ac:dyDescent="0.25"/>
  <cols>
    <col min="1" max="1" width="55.140625" style="5" customWidth="1"/>
    <col min="2" max="2" width="4.140625" style="5" bestFit="1" customWidth="1"/>
    <col min="3" max="3" width="29.42578125" style="5" bestFit="1" customWidth="1"/>
    <col min="4" max="4" width="9.140625" style="5"/>
    <col min="5" max="5" width="12" style="5" bestFit="1" customWidth="1"/>
    <col min="6" max="6" width="9.140625" style="5"/>
    <col min="7" max="7" width="12.7109375" style="5" bestFit="1" customWidth="1"/>
    <col min="8" max="8" width="12.7109375" style="9" bestFit="1" customWidth="1"/>
    <col min="9" max="9" width="12.7109375" style="5" bestFit="1" customWidth="1"/>
    <col min="10" max="16384" width="9.140625" style="5"/>
  </cols>
  <sheetData>
    <row r="1" spans="1:5" ht="36" x14ac:dyDescent="0.55000000000000004">
      <c r="A1" s="124" t="s">
        <v>7</v>
      </c>
      <c r="B1" s="125"/>
      <c r="C1" s="125"/>
      <c r="D1" s="126"/>
      <c r="E1" s="96"/>
    </row>
    <row r="2" spans="1:5" ht="32.25" thickBot="1" x14ac:dyDescent="0.55000000000000004">
      <c r="A2" s="127" t="s">
        <v>45</v>
      </c>
      <c r="B2" s="128"/>
      <c r="C2" s="128"/>
      <c r="D2" s="129"/>
    </row>
    <row r="4" spans="1:5" ht="21" x14ac:dyDescent="0.45">
      <c r="C4" s="93" t="s">
        <v>0</v>
      </c>
      <c r="D4" s="91"/>
    </row>
    <row r="5" spans="1:5" x14ac:dyDescent="0.25">
      <c r="A5" s="97" t="s">
        <v>2</v>
      </c>
      <c r="B5" s="98">
        <v>10</v>
      </c>
      <c r="C5" s="99">
        <v>25520.400000000001</v>
      </c>
      <c r="D5" s="91"/>
    </row>
    <row r="6" spans="1:5" x14ac:dyDescent="0.25">
      <c r="A6" s="97" t="s">
        <v>3</v>
      </c>
      <c r="B6" s="98">
        <v>159</v>
      </c>
      <c r="C6" s="99">
        <v>50657.4</v>
      </c>
      <c r="D6" s="91"/>
    </row>
    <row r="7" spans="1:5" ht="30" customHeight="1" x14ac:dyDescent="0.4">
      <c r="A7" s="100" t="s">
        <v>23</v>
      </c>
      <c r="B7" s="101"/>
      <c r="C7" s="102">
        <f>SUM(C5:C6)</f>
        <v>76177.8</v>
      </c>
      <c r="D7" s="91"/>
      <c r="E7" s="40"/>
    </row>
    <row r="8" spans="1:5" ht="30.75" customHeight="1" x14ac:dyDescent="0.25">
      <c r="C8" s="9"/>
      <c r="D8" s="91"/>
    </row>
    <row r="9" spans="1:5" x14ac:dyDescent="0.25">
      <c r="A9" s="103" t="s">
        <v>4</v>
      </c>
      <c r="B9" s="104"/>
      <c r="C9" s="99">
        <v>1429.81</v>
      </c>
      <c r="D9" s="91"/>
    </row>
    <row r="10" spans="1:5" x14ac:dyDescent="0.25">
      <c r="A10" s="103" t="s">
        <v>22</v>
      </c>
      <c r="B10" s="104">
        <v>1</v>
      </c>
      <c r="C10" s="99">
        <v>607.84</v>
      </c>
      <c r="D10" s="91"/>
    </row>
    <row r="11" spans="1:5" x14ac:dyDescent="0.25">
      <c r="A11" s="105" t="s">
        <v>5</v>
      </c>
      <c r="B11" s="105">
        <v>129</v>
      </c>
      <c r="C11" s="106">
        <v>4624.6499999999996</v>
      </c>
      <c r="D11" s="91"/>
    </row>
    <row r="12" spans="1:5" ht="24" x14ac:dyDescent="0.4">
      <c r="A12" s="107" t="s">
        <v>13</v>
      </c>
      <c r="B12" s="101"/>
      <c r="C12" s="102">
        <f>SUM(C9:C11)</f>
        <v>6662.2999999999993</v>
      </c>
      <c r="D12" s="91"/>
    </row>
    <row r="13" spans="1:5" ht="28.5" customHeight="1" x14ac:dyDescent="0.25">
      <c r="C13" s="9"/>
      <c r="D13" s="91"/>
    </row>
    <row r="14" spans="1:5" x14ac:dyDescent="0.25">
      <c r="A14" s="97" t="s">
        <v>6</v>
      </c>
      <c r="B14" s="98">
        <v>29</v>
      </c>
      <c r="C14" s="99">
        <v>4370.3</v>
      </c>
      <c r="D14" s="91"/>
    </row>
    <row r="15" spans="1:5" ht="30" customHeight="1" x14ac:dyDescent="0.4">
      <c r="A15" s="107" t="s">
        <v>14</v>
      </c>
      <c r="B15" s="101"/>
      <c r="C15" s="102">
        <f>SUM(C14:C14)</f>
        <v>4370.3</v>
      </c>
      <c r="D15" s="91"/>
    </row>
    <row r="16" spans="1:5" ht="27" customHeight="1" x14ac:dyDescent="0.25">
      <c r="A16" s="3"/>
      <c r="B16" s="3"/>
      <c r="C16" s="4"/>
      <c r="D16" s="91"/>
    </row>
    <row r="17" spans="1:9" x14ac:dyDescent="0.25">
      <c r="A17" s="97" t="s">
        <v>39</v>
      </c>
      <c r="B17" s="98">
        <v>91</v>
      </c>
      <c r="C17" s="99">
        <v>2446.9899999999998</v>
      </c>
      <c r="D17" s="91"/>
    </row>
    <row r="18" spans="1:9" x14ac:dyDescent="0.25">
      <c r="A18" s="97" t="s">
        <v>40</v>
      </c>
      <c r="B18" s="98">
        <v>38</v>
      </c>
      <c r="C18" s="99">
        <v>1778.78</v>
      </c>
      <c r="D18" s="91"/>
    </row>
    <row r="19" spans="1:9" ht="30" customHeight="1" x14ac:dyDescent="0.4">
      <c r="A19" s="100" t="s">
        <v>11</v>
      </c>
      <c r="B19" s="101"/>
      <c r="C19" s="102">
        <f>SUM(C17:C18)</f>
        <v>4225.7699999999995</v>
      </c>
      <c r="D19" s="91"/>
      <c r="I19" s="26"/>
    </row>
    <row r="20" spans="1:9" ht="27" customHeight="1" x14ac:dyDescent="0.25">
      <c r="A20" s="3"/>
      <c r="B20" s="3"/>
      <c r="C20" s="4"/>
      <c r="D20" s="91"/>
    </row>
    <row r="21" spans="1:9" x14ac:dyDescent="0.25">
      <c r="A21" s="97" t="s">
        <v>33</v>
      </c>
      <c r="B21" s="98">
        <v>18</v>
      </c>
      <c r="C21" s="99">
        <v>1528.92</v>
      </c>
      <c r="D21" s="91"/>
    </row>
    <row r="22" spans="1:9" ht="30" customHeight="1" x14ac:dyDescent="0.4">
      <c r="A22" s="100" t="s">
        <v>35</v>
      </c>
      <c r="B22" s="101"/>
      <c r="C22" s="102">
        <f>SUM(C21:C21)</f>
        <v>1528.92</v>
      </c>
      <c r="D22" s="91"/>
      <c r="I22" s="26"/>
    </row>
    <row r="23" spans="1:9" ht="27" customHeight="1" x14ac:dyDescent="0.25">
      <c r="A23" s="3"/>
      <c r="B23" s="3"/>
      <c r="C23" s="4"/>
      <c r="D23" s="91"/>
    </row>
    <row r="24" spans="1:9" ht="30" customHeight="1" x14ac:dyDescent="0.4">
      <c r="A24" s="100" t="s">
        <v>32</v>
      </c>
      <c r="B24" s="101"/>
      <c r="C24" s="102">
        <v>2693.56</v>
      </c>
      <c r="D24" s="91"/>
    </row>
    <row r="25" spans="1:9" s="3" customFormat="1" ht="30" customHeight="1" x14ac:dyDescent="0.35">
      <c r="A25" s="11"/>
      <c r="C25" s="4"/>
      <c r="D25" s="92"/>
      <c r="H25" s="4"/>
    </row>
    <row r="26" spans="1:9" ht="30" customHeight="1" x14ac:dyDescent="0.4">
      <c r="A26" s="100" t="s">
        <v>37</v>
      </c>
      <c r="B26" s="101"/>
      <c r="C26" s="102">
        <v>22681.24</v>
      </c>
      <c r="D26" s="91"/>
      <c r="G26" s="9"/>
      <c r="I26" s="26"/>
    </row>
    <row r="27" spans="1:9" s="3" customFormat="1" ht="12" customHeight="1" x14ac:dyDescent="0.35">
      <c r="A27" s="11"/>
      <c r="C27" s="4"/>
      <c r="D27" s="92"/>
      <c r="H27" s="4"/>
    </row>
    <row r="28" spans="1:9" ht="30" customHeight="1" x14ac:dyDescent="0.25">
      <c r="A28" s="37" t="s">
        <v>29</v>
      </c>
      <c r="B28" s="38"/>
      <c r="C28" s="39">
        <f>C7+C12+C15+C19+C22+C24+C26</f>
        <v>118339.89000000001</v>
      </c>
      <c r="D28" s="91"/>
    </row>
    <row r="29" spans="1:9" x14ac:dyDescent="0.25">
      <c r="C29" s="9"/>
      <c r="D29" s="91"/>
    </row>
    <row r="30" spans="1:9" ht="31.5" x14ac:dyDescent="0.5">
      <c r="A30" s="130" t="s">
        <v>49</v>
      </c>
      <c r="B30" s="130"/>
      <c r="C30" s="131">
        <f>C28-C19-C22</f>
        <v>112585.20000000001</v>
      </c>
      <c r="D30" s="91"/>
    </row>
  </sheetData>
  <mergeCells count="2">
    <mergeCell ref="A1:D1"/>
    <mergeCell ref="A2:D2"/>
  </mergeCells>
  <pageMargins left="0.11811023622047245" right="0.31496062992125984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160" zoomScaleNormal="160" workbookViewId="0">
      <selection activeCell="E11" sqref="E11"/>
    </sheetView>
  </sheetViews>
  <sheetFormatPr defaultRowHeight="26.25" x14ac:dyDescent="0.4"/>
  <cols>
    <col min="1" max="1" width="23.28515625" customWidth="1"/>
    <col min="2" max="2" width="19" bestFit="1" customWidth="1"/>
    <col min="3" max="3" width="14.7109375" bestFit="1" customWidth="1"/>
    <col min="4" max="4" width="25.140625" style="22" bestFit="1" customWidth="1"/>
    <col min="5" max="5" width="12" bestFit="1" customWidth="1"/>
    <col min="6" max="6" width="12.140625" bestFit="1" customWidth="1"/>
  </cols>
  <sheetData>
    <row r="1" spans="1:6" ht="36" x14ac:dyDescent="0.55000000000000004">
      <c r="A1" s="112" t="s">
        <v>8</v>
      </c>
      <c r="B1" s="113"/>
      <c r="C1" s="113"/>
      <c r="D1" s="114"/>
    </row>
    <row r="2" spans="1:6" ht="32.25" thickBot="1" x14ac:dyDescent="0.55000000000000004">
      <c r="A2" s="115" t="s">
        <v>44</v>
      </c>
      <c r="B2" s="116"/>
      <c r="C2" s="116"/>
      <c r="D2" s="117"/>
    </row>
    <row r="3" spans="1:6" x14ac:dyDescent="0.4">
      <c r="A3" s="43"/>
      <c r="B3" s="42" t="s">
        <v>1</v>
      </c>
      <c r="C3" s="42" t="s">
        <v>0</v>
      </c>
      <c r="D3" s="110" t="s">
        <v>30</v>
      </c>
    </row>
    <row r="4" spans="1:6" x14ac:dyDescent="0.4">
      <c r="A4" s="159" t="s">
        <v>31</v>
      </c>
      <c r="B4" s="160">
        <v>12044.2</v>
      </c>
      <c r="C4" s="160">
        <f t="shared" ref="C4:C9" si="0">B4*1.327</f>
        <v>15982.653400000001</v>
      </c>
      <c r="D4" s="161">
        <v>15982.65</v>
      </c>
      <c r="F4" s="2"/>
    </row>
    <row r="5" spans="1:6" x14ac:dyDescent="0.4">
      <c r="A5" s="159" t="s">
        <v>9</v>
      </c>
      <c r="B5" s="162"/>
      <c r="C5" s="160">
        <f t="shared" si="0"/>
        <v>0</v>
      </c>
      <c r="D5" s="161"/>
    </row>
    <row r="6" spans="1:6" x14ac:dyDescent="0.4">
      <c r="A6" s="159" t="s">
        <v>10</v>
      </c>
      <c r="B6" s="160"/>
      <c r="C6" s="160">
        <f t="shared" si="0"/>
        <v>0</v>
      </c>
      <c r="D6" s="161"/>
    </row>
    <row r="7" spans="1:6" x14ac:dyDescent="0.4">
      <c r="A7" s="159" t="s">
        <v>11</v>
      </c>
      <c r="B7" s="160">
        <v>5598.75</v>
      </c>
      <c r="C7" s="160">
        <f t="shared" si="0"/>
        <v>7429.5412499999993</v>
      </c>
      <c r="D7" s="161">
        <v>7429.54</v>
      </c>
    </row>
    <row r="8" spans="1:6" s="1" customFormat="1" x14ac:dyDescent="0.4">
      <c r="A8" s="159" t="s">
        <v>38</v>
      </c>
      <c r="B8" s="160"/>
      <c r="C8" s="160">
        <f t="shared" si="0"/>
        <v>0</v>
      </c>
      <c r="D8" s="161"/>
    </row>
    <row r="9" spans="1:6" s="1" customFormat="1" x14ac:dyDescent="0.4">
      <c r="A9" s="159" t="s">
        <v>32</v>
      </c>
      <c r="B9" s="160">
        <v>1277.5</v>
      </c>
      <c r="C9" s="160">
        <f t="shared" si="0"/>
        <v>1695.2424999999998</v>
      </c>
      <c r="D9" s="161">
        <v>1695.24</v>
      </c>
    </row>
    <row r="10" spans="1:6" ht="30.75" x14ac:dyDescent="0.7">
      <c r="A10" s="111" t="s">
        <v>21</v>
      </c>
      <c r="B10" s="108">
        <f>SUM(B4:B9)</f>
        <v>18920.45</v>
      </c>
      <c r="C10" s="108">
        <f>SUM(C4:C9)</f>
        <v>25107.437150000002</v>
      </c>
      <c r="D10" s="109">
        <f>SUM(D4:D9)</f>
        <v>25107.43</v>
      </c>
      <c r="E10" s="12"/>
    </row>
    <row r="11" spans="1:6" s="1" customFormat="1" ht="31.5" thickBot="1" x14ac:dyDescent="0.75">
      <c r="A11" s="132" t="s">
        <v>48</v>
      </c>
      <c r="B11" s="133">
        <f>B10-B7</f>
        <v>13321.7</v>
      </c>
      <c r="C11" s="134">
        <f>C10-C7</f>
        <v>17677.895900000003</v>
      </c>
      <c r="D11" s="135">
        <f>D10-D7</f>
        <v>17677.89</v>
      </c>
    </row>
    <row r="12" spans="1:6" s="1" customFormat="1" x14ac:dyDescent="0.4">
      <c r="D12" s="41"/>
    </row>
    <row r="13" spans="1:6" s="1" customFormat="1" x14ac:dyDescent="0.4">
      <c r="D13" s="41"/>
    </row>
    <row r="14" spans="1:6" s="1" customFormat="1" x14ac:dyDescent="0.4">
      <c r="D14" s="41"/>
    </row>
    <row r="15" spans="1:6" s="1" customFormat="1" ht="27" thickBot="1" x14ac:dyDescent="0.45">
      <c r="D15" s="41"/>
    </row>
    <row r="16" spans="1:6" ht="36" x14ac:dyDescent="0.55000000000000004">
      <c r="A16" s="145" t="s">
        <v>12</v>
      </c>
      <c r="B16" s="146"/>
      <c r="C16" s="146"/>
      <c r="D16" s="147"/>
    </row>
    <row r="17" spans="1:5" s="1" customFormat="1" ht="32.25" thickBot="1" x14ac:dyDescent="0.55000000000000004">
      <c r="A17" s="148" t="s">
        <v>46</v>
      </c>
      <c r="B17" s="149"/>
      <c r="C17" s="149"/>
      <c r="D17" s="150"/>
    </row>
    <row r="18" spans="1:5" s="1" customFormat="1" ht="15" x14ac:dyDescent="0.25">
      <c r="A18" s="95"/>
      <c r="B18" s="94" t="s">
        <v>1</v>
      </c>
      <c r="C18" s="42" t="s">
        <v>0</v>
      </c>
      <c r="D18" s="44" t="s">
        <v>30</v>
      </c>
    </row>
    <row r="19" spans="1:5" s="1" customFormat="1" ht="15" customHeight="1" x14ac:dyDescent="0.25">
      <c r="A19" s="157" t="s">
        <v>47</v>
      </c>
      <c r="B19" s="142">
        <f>B10</f>
        <v>18920.45</v>
      </c>
      <c r="C19" s="137">
        <f>B19*1.327</f>
        <v>25107.437150000002</v>
      </c>
      <c r="D19" s="138"/>
    </row>
    <row r="20" spans="1:5" s="1" customFormat="1" x14ac:dyDescent="0.25">
      <c r="A20" s="136" t="s">
        <v>50</v>
      </c>
      <c r="B20" s="158">
        <f>B11</f>
        <v>13321.7</v>
      </c>
      <c r="C20" s="155">
        <f>C11</f>
        <v>17677.895900000003</v>
      </c>
      <c r="D20" s="138">
        <f>D11</f>
        <v>17677.89</v>
      </c>
    </row>
    <row r="21" spans="1:5" s="1" customFormat="1" x14ac:dyDescent="0.25">
      <c r="A21" s="139" t="s">
        <v>52</v>
      </c>
      <c r="B21" s="156">
        <v>89178.52</v>
      </c>
      <c r="C21" s="140">
        <f>B21*1.327</f>
        <v>118339.89604000001</v>
      </c>
      <c r="D21" s="141"/>
    </row>
    <row r="22" spans="1:5" ht="41.25" customHeight="1" x14ac:dyDescent="0.25">
      <c r="A22" s="139" t="s">
        <v>51</v>
      </c>
      <c r="B22" s="144">
        <v>84841.91</v>
      </c>
      <c r="C22" s="143">
        <f>B22*1.327</f>
        <v>112585.21457</v>
      </c>
      <c r="D22" s="141">
        <v>112585.2</v>
      </c>
    </row>
    <row r="23" spans="1:5" s="1" customFormat="1" ht="50.25" customHeight="1" x14ac:dyDescent="0.7">
      <c r="A23" s="151" t="s">
        <v>53</v>
      </c>
      <c r="B23" s="152">
        <f>B20+B22</f>
        <v>98163.61</v>
      </c>
      <c r="C23" s="153">
        <f>B23*1.327</f>
        <v>130263.11047</v>
      </c>
      <c r="D23" s="154">
        <f>SUM(D19:D22)</f>
        <v>130263.09</v>
      </c>
      <c r="E23" s="12"/>
    </row>
    <row r="24" spans="1:5" ht="15" x14ac:dyDescent="0.25">
      <c r="D24"/>
    </row>
    <row r="25" spans="1:5" ht="15" x14ac:dyDescent="0.25">
      <c r="D25"/>
    </row>
    <row r="27" spans="1:5" x14ac:dyDescent="0.4">
      <c r="B27" s="12"/>
    </row>
  </sheetData>
  <mergeCells count="4">
    <mergeCell ref="A1:D1"/>
    <mergeCell ref="A2:D2"/>
    <mergeCell ref="A16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160" zoomScaleNormal="160" workbookViewId="0">
      <selection activeCell="D23" sqref="D23"/>
    </sheetView>
  </sheetViews>
  <sheetFormatPr defaultRowHeight="15" x14ac:dyDescent="0.25"/>
  <cols>
    <col min="1" max="1" width="37" bestFit="1" customWidth="1"/>
    <col min="2" max="2" width="25.140625" style="5" bestFit="1" customWidth="1"/>
    <col min="3" max="3" width="13.42578125" bestFit="1" customWidth="1"/>
    <col min="4" max="4" width="25.140625" style="30" bestFit="1" customWidth="1"/>
    <col min="5" max="5" width="12" bestFit="1" customWidth="1"/>
    <col min="6" max="6" width="13.28515625" style="2" bestFit="1" customWidth="1"/>
    <col min="7" max="7" width="12.140625" style="2" bestFit="1" customWidth="1"/>
    <col min="8" max="8" width="12" bestFit="1" customWidth="1"/>
    <col min="11" max="11" width="12" style="2" bestFit="1" customWidth="1"/>
    <col min="13" max="13" width="11" bestFit="1" customWidth="1"/>
  </cols>
  <sheetData>
    <row r="1" spans="1:13" s="1" customFormat="1" ht="36" x14ac:dyDescent="0.55000000000000004">
      <c r="A1" s="163" t="s">
        <v>15</v>
      </c>
      <c r="B1" s="164"/>
      <c r="C1" s="164"/>
      <c r="D1" s="165"/>
      <c r="F1" s="2"/>
      <c r="G1" s="2"/>
      <c r="K1" s="2"/>
    </row>
    <row r="2" spans="1:13" s="1" customFormat="1" ht="32.25" thickBot="1" x14ac:dyDescent="0.55000000000000004">
      <c r="A2" s="166" t="s">
        <v>55</v>
      </c>
      <c r="B2" s="167"/>
      <c r="C2" s="167"/>
      <c r="D2" s="168"/>
      <c r="F2" s="2"/>
      <c r="G2" s="2"/>
      <c r="K2" s="2"/>
    </row>
    <row r="3" spans="1:13" s="1" customFormat="1" ht="24" thickBot="1" x14ac:dyDescent="0.4">
      <c r="A3" s="6"/>
      <c r="B3" s="5"/>
      <c r="D3" s="30"/>
      <c r="F3" s="2"/>
      <c r="G3" s="2"/>
      <c r="K3" s="2"/>
    </row>
    <row r="4" spans="1:13" s="1" customFormat="1" ht="24" thickBot="1" x14ac:dyDescent="0.4">
      <c r="A4" s="169" t="s">
        <v>36</v>
      </c>
      <c r="B4" s="170"/>
      <c r="C4" s="170"/>
      <c r="D4" s="171"/>
      <c r="F4" s="2"/>
      <c r="G4" s="2"/>
      <c r="K4" s="2"/>
    </row>
    <row r="5" spans="1:13" x14ac:dyDescent="0.25">
      <c r="A5" s="61"/>
      <c r="B5" s="58" t="s">
        <v>1</v>
      </c>
      <c r="C5" s="59" t="s">
        <v>0</v>
      </c>
      <c r="D5" s="60" t="s">
        <v>30</v>
      </c>
      <c r="H5" s="35"/>
    </row>
    <row r="6" spans="1:13" ht="26.25" x14ac:dyDescent="0.4">
      <c r="A6" s="24" t="s">
        <v>18</v>
      </c>
      <c r="B6" s="45">
        <v>2100</v>
      </c>
      <c r="C6" s="46">
        <f t="shared" ref="C6:C10" si="0">B6*1.327</f>
        <v>2786.7</v>
      </c>
      <c r="D6" s="66">
        <v>2786.7</v>
      </c>
      <c r="H6" s="7"/>
    </row>
    <row r="7" spans="1:13" ht="27" thickBot="1" x14ac:dyDescent="0.45">
      <c r="A7" s="24" t="s">
        <v>41</v>
      </c>
      <c r="B7" s="45">
        <v>39186.53</v>
      </c>
      <c r="C7" s="46">
        <f t="shared" si="0"/>
        <v>52000.525309999997</v>
      </c>
      <c r="D7" s="66">
        <v>52000.53</v>
      </c>
      <c r="E7" s="7"/>
      <c r="H7" s="7"/>
    </row>
    <row r="8" spans="1:13" ht="26.25" x14ac:dyDescent="0.4">
      <c r="A8" s="36" t="s">
        <v>17</v>
      </c>
      <c r="B8" s="47">
        <v>15557.5</v>
      </c>
      <c r="C8" s="48">
        <f t="shared" si="0"/>
        <v>20644.802499999998</v>
      </c>
      <c r="D8" s="67">
        <v>20644.8</v>
      </c>
      <c r="G8" s="9"/>
      <c r="H8" s="35"/>
    </row>
    <row r="9" spans="1:13" ht="26.25" x14ac:dyDescent="0.4">
      <c r="A9" s="28" t="s">
        <v>13</v>
      </c>
      <c r="B9" s="45">
        <v>5020.58</v>
      </c>
      <c r="C9" s="46">
        <f t="shared" si="0"/>
        <v>6662.3096599999999</v>
      </c>
      <c r="D9" s="66">
        <v>6662.3</v>
      </c>
      <c r="E9" s="35"/>
      <c r="H9" s="7"/>
    </row>
    <row r="10" spans="1:13" s="5" customFormat="1" ht="26.25" x14ac:dyDescent="0.4">
      <c r="A10" s="28" t="s">
        <v>32</v>
      </c>
      <c r="B10" s="45">
        <v>3307.31</v>
      </c>
      <c r="C10" s="46">
        <f t="shared" si="0"/>
        <v>4388.8003699999999</v>
      </c>
      <c r="D10" s="66">
        <v>4388.8</v>
      </c>
      <c r="F10" s="9"/>
      <c r="G10" s="9"/>
      <c r="H10" s="40"/>
      <c r="K10" s="9"/>
    </row>
    <row r="11" spans="1:13" s="32" customFormat="1" ht="33" customHeight="1" thickBot="1" x14ac:dyDescent="0.75">
      <c r="A11" s="31"/>
      <c r="B11" s="49">
        <f>SUM(B6:B10)</f>
        <v>65171.92</v>
      </c>
      <c r="C11" s="49">
        <f>SUM(C6:C10)</f>
        <v>86483.137839999996</v>
      </c>
      <c r="D11" s="68">
        <f>SUM(D6:D10)</f>
        <v>86483.13</v>
      </c>
      <c r="F11" s="33"/>
      <c r="G11" s="33"/>
      <c r="K11" s="33"/>
    </row>
    <row r="12" spans="1:13" x14ac:dyDescent="0.25">
      <c r="B12" s="50"/>
      <c r="C12" s="51"/>
      <c r="D12" s="52"/>
      <c r="M12" s="7"/>
    </row>
    <row r="13" spans="1:13" ht="15.75" thickBot="1" x14ac:dyDescent="0.3">
      <c r="B13" s="53"/>
      <c r="C13" s="51"/>
      <c r="D13" s="52"/>
    </row>
    <row r="14" spans="1:13" s="1" customFormat="1" ht="24" thickBot="1" x14ac:dyDescent="0.4">
      <c r="A14" s="169" t="s">
        <v>42</v>
      </c>
      <c r="B14" s="170"/>
      <c r="C14" s="170"/>
      <c r="D14" s="171"/>
      <c r="F14" s="2"/>
      <c r="G14" s="2"/>
      <c r="K14" s="2"/>
    </row>
    <row r="15" spans="1:13" x14ac:dyDescent="0.25">
      <c r="A15" s="62"/>
      <c r="B15" s="58" t="s">
        <v>1</v>
      </c>
      <c r="C15" s="59" t="s">
        <v>0</v>
      </c>
      <c r="D15" s="60" t="s">
        <v>30</v>
      </c>
    </row>
    <row r="16" spans="1:13" s="5" customFormat="1" ht="30" x14ac:dyDescent="0.25">
      <c r="A16" s="27" t="s">
        <v>16</v>
      </c>
      <c r="B16" s="54">
        <v>5520</v>
      </c>
      <c r="C16" s="55">
        <f>B16*1.327</f>
        <v>7325.04</v>
      </c>
      <c r="D16" s="63">
        <v>7325.04</v>
      </c>
      <c r="F16" s="9"/>
      <c r="G16" s="9"/>
      <c r="K16" s="9"/>
    </row>
    <row r="17" spans="1:11" s="5" customFormat="1" ht="26.25" x14ac:dyDescent="0.25">
      <c r="A17" s="27" t="s">
        <v>54</v>
      </c>
      <c r="B17" s="54">
        <v>538.5</v>
      </c>
      <c r="C17" s="55">
        <f>B17*1.327</f>
        <v>714.58949999999993</v>
      </c>
      <c r="D17" s="63">
        <v>714.58</v>
      </c>
      <c r="F17" s="9"/>
      <c r="G17" s="9"/>
      <c r="K17" s="9"/>
    </row>
    <row r="18" spans="1:11" ht="26.25" x14ac:dyDescent="0.25">
      <c r="A18" s="23" t="s">
        <v>19</v>
      </c>
      <c r="B18" s="54">
        <v>3293.37</v>
      </c>
      <c r="C18" s="56">
        <f>B18*1.327</f>
        <v>4370.3019899999999</v>
      </c>
      <c r="D18" s="63">
        <v>4370.3</v>
      </c>
      <c r="H18" s="7"/>
    </row>
    <row r="19" spans="1:11" ht="26.25" x14ac:dyDescent="0.25">
      <c r="A19" s="23" t="s">
        <v>20</v>
      </c>
      <c r="B19" s="54">
        <v>23639.82</v>
      </c>
      <c r="C19" s="56">
        <f>B19*1.327</f>
        <v>31370.041139999998</v>
      </c>
      <c r="D19" s="63">
        <v>31370.04</v>
      </c>
    </row>
    <row r="20" spans="1:11" s="8" customFormat="1" ht="30.75" customHeight="1" thickBot="1" x14ac:dyDescent="0.45">
      <c r="A20" s="29"/>
      <c r="B20" s="57">
        <f>SUM(B16:B19)</f>
        <v>32991.69</v>
      </c>
      <c r="C20" s="57">
        <f>SUM(C16:C19)</f>
        <v>43779.972629999997</v>
      </c>
      <c r="D20" s="64">
        <f>SUM(D16:D19)</f>
        <v>43779.96</v>
      </c>
      <c r="F20" s="10"/>
      <c r="G20" s="10"/>
      <c r="K20" s="10"/>
    </row>
    <row r="21" spans="1:11" ht="26.25" x14ac:dyDescent="0.4">
      <c r="B21" s="53"/>
      <c r="C21" s="51"/>
      <c r="D21" s="65"/>
    </row>
    <row r="22" spans="1:11" s="1" customFormat="1" ht="26.25" x14ac:dyDescent="0.4">
      <c r="B22" s="53"/>
      <c r="C22" s="51"/>
      <c r="D22" s="65"/>
      <c r="F22" s="2"/>
      <c r="G22" s="2"/>
      <c r="K22" s="2"/>
    </row>
    <row r="23" spans="1:11" s="1" customFormat="1" ht="26.25" x14ac:dyDescent="0.4">
      <c r="B23" s="53"/>
      <c r="C23" s="51"/>
      <c r="D23" s="65"/>
      <c r="F23" s="2"/>
      <c r="G23" s="2"/>
      <c r="K23" s="2"/>
    </row>
    <row r="24" spans="1:11" s="1" customFormat="1" ht="26.25" x14ac:dyDescent="0.4">
      <c r="B24" s="53"/>
      <c r="C24" s="51"/>
      <c r="D24" s="65"/>
      <c r="F24" s="2"/>
      <c r="G24" s="2"/>
      <c r="K24" s="2"/>
    </row>
    <row r="25" spans="1:11" s="1" customFormat="1" ht="27" thickBot="1" x14ac:dyDescent="0.45">
      <c r="B25" s="53"/>
      <c r="C25" s="51"/>
      <c r="D25" s="65"/>
      <c r="F25" s="2"/>
      <c r="G25" s="2"/>
      <c r="K25" s="2"/>
    </row>
    <row r="26" spans="1:11" ht="31.5" thickBot="1" x14ac:dyDescent="0.75">
      <c r="A26" s="172" t="s">
        <v>56</v>
      </c>
      <c r="B26" s="173">
        <f>B11+B20</f>
        <v>98163.61</v>
      </c>
      <c r="C26" s="173">
        <f>C11+C20</f>
        <v>130263.11046999999</v>
      </c>
      <c r="D26" s="174">
        <f>D11+D20</f>
        <v>130263.09</v>
      </c>
    </row>
    <row r="29" spans="1:11" x14ac:dyDescent="0.25">
      <c r="B29" s="40"/>
    </row>
    <row r="30" spans="1:11" x14ac:dyDescent="0.25">
      <c r="B30" s="26"/>
    </row>
  </sheetData>
  <mergeCells count="4">
    <mergeCell ref="A1:D1"/>
    <mergeCell ref="A2:D2"/>
    <mergeCell ref="A4:D4"/>
    <mergeCell ref="A14:D14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4" zoomScale="160" zoomScaleNormal="160" workbookViewId="0">
      <selection activeCell="F12" sqref="F12"/>
    </sheetView>
  </sheetViews>
  <sheetFormatPr defaultRowHeight="15" x14ac:dyDescent="0.25"/>
  <cols>
    <col min="1" max="1" width="13.28515625" style="1" customWidth="1"/>
    <col min="2" max="3" width="18.140625" style="1" bestFit="1" customWidth="1"/>
    <col min="4" max="4" width="15" style="1" bestFit="1" customWidth="1"/>
    <col min="5" max="5" width="2.85546875" style="3" customWidth="1"/>
    <col min="6" max="6" width="16.5703125" style="5" bestFit="1" customWidth="1"/>
    <col min="7" max="7" width="11.28515625" style="1" bestFit="1" customWidth="1"/>
    <col min="8" max="16384" width="9.140625" style="1"/>
  </cols>
  <sheetData>
    <row r="1" spans="1:12" s="8" customFormat="1" ht="36" x14ac:dyDescent="0.55000000000000004">
      <c r="A1" s="118" t="s">
        <v>24</v>
      </c>
      <c r="B1" s="119"/>
      <c r="C1" s="119"/>
      <c r="D1" s="119"/>
      <c r="E1" s="119"/>
      <c r="F1" s="120"/>
    </row>
    <row r="2" spans="1:12" s="8" customFormat="1" ht="72" customHeight="1" thickBot="1" x14ac:dyDescent="0.55000000000000004">
      <c r="A2" s="121" t="s">
        <v>57</v>
      </c>
      <c r="B2" s="122"/>
      <c r="C2" s="122"/>
      <c r="D2" s="122"/>
      <c r="E2" s="122"/>
      <c r="F2" s="123"/>
      <c r="G2" s="70"/>
    </row>
    <row r="3" spans="1:12" ht="15.75" thickBot="1" x14ac:dyDescent="0.3"/>
    <row r="4" spans="1:12" s="21" customFormat="1" ht="38.25" customHeight="1" x14ac:dyDescent="0.25">
      <c r="A4" s="73"/>
      <c r="B4" s="74" t="s">
        <v>58</v>
      </c>
      <c r="C4" s="75">
        <v>0.95454545454545459</v>
      </c>
      <c r="D4" s="76" t="s">
        <v>28</v>
      </c>
      <c r="E4" s="20"/>
      <c r="F4" s="84" t="s">
        <v>59</v>
      </c>
      <c r="L4" s="34"/>
    </row>
    <row r="5" spans="1:12" s="5" customFormat="1" x14ac:dyDescent="0.25">
      <c r="A5" s="77"/>
      <c r="B5" s="71" t="s">
        <v>25</v>
      </c>
      <c r="C5" s="71" t="s">
        <v>25</v>
      </c>
      <c r="D5" s="78" t="s">
        <v>25</v>
      </c>
      <c r="E5" s="72"/>
      <c r="F5" s="85" t="s">
        <v>25</v>
      </c>
    </row>
    <row r="6" spans="1:12" ht="32.25" customHeight="1" x14ac:dyDescent="0.25">
      <c r="A6" s="79" t="s">
        <v>31</v>
      </c>
      <c r="B6" s="87">
        <v>76177.8</v>
      </c>
      <c r="C6" s="87">
        <v>75660.600000000006</v>
      </c>
      <c r="D6" s="88">
        <f>B6-C6</f>
        <v>517.19999999999709</v>
      </c>
      <c r="E6" s="89"/>
      <c r="F6" s="90">
        <v>15982.65</v>
      </c>
    </row>
    <row r="7" spans="1:12" ht="32.25" customHeight="1" x14ac:dyDescent="0.25">
      <c r="A7" s="80" t="s">
        <v>26</v>
      </c>
      <c r="B7" s="87">
        <v>6662.3</v>
      </c>
      <c r="C7" s="87">
        <v>6647.54</v>
      </c>
      <c r="D7" s="88">
        <f>B7-C7</f>
        <v>14.760000000000218</v>
      </c>
      <c r="E7" s="89"/>
      <c r="F7" s="90"/>
    </row>
    <row r="8" spans="1:12" ht="32.25" customHeight="1" x14ac:dyDescent="0.25">
      <c r="A8" s="80" t="s">
        <v>27</v>
      </c>
      <c r="B8" s="87">
        <v>4370.3</v>
      </c>
      <c r="C8" s="87">
        <v>4219.32</v>
      </c>
      <c r="D8" s="88">
        <f>B8-C8</f>
        <v>150.98000000000047</v>
      </c>
      <c r="E8" s="89"/>
      <c r="F8" s="90"/>
    </row>
    <row r="9" spans="1:12" ht="32.25" customHeight="1" x14ac:dyDescent="0.25">
      <c r="A9" s="80" t="s">
        <v>11</v>
      </c>
      <c r="B9" s="87">
        <v>4225.7700000000004</v>
      </c>
      <c r="C9" s="87">
        <v>4216</v>
      </c>
      <c r="D9" s="88"/>
      <c r="E9" s="89"/>
      <c r="F9" s="90">
        <v>7429.54</v>
      </c>
    </row>
    <row r="10" spans="1:12" ht="32.25" customHeight="1" x14ac:dyDescent="0.25">
      <c r="A10" s="79" t="s">
        <v>34</v>
      </c>
      <c r="B10" s="87">
        <v>1528.92</v>
      </c>
      <c r="C10" s="87">
        <v>1529.28</v>
      </c>
      <c r="D10" s="88">
        <f>B10-C10</f>
        <v>-0.35999999999989996</v>
      </c>
      <c r="E10" s="89"/>
      <c r="F10" s="90"/>
    </row>
    <row r="11" spans="1:12" ht="32.25" customHeight="1" x14ac:dyDescent="0.25">
      <c r="A11" s="79" t="s">
        <v>32</v>
      </c>
      <c r="B11" s="87">
        <v>2693.56</v>
      </c>
      <c r="C11" s="87">
        <v>3249.92</v>
      </c>
      <c r="D11" s="88">
        <f>B11-C11</f>
        <v>-556.36000000000013</v>
      </c>
      <c r="E11" s="89"/>
      <c r="F11" s="90">
        <v>1695.24</v>
      </c>
    </row>
    <row r="12" spans="1:12" ht="32.25" customHeight="1" x14ac:dyDescent="0.25">
      <c r="A12" s="79" t="s">
        <v>43</v>
      </c>
      <c r="B12" s="87">
        <v>22681.24</v>
      </c>
      <c r="C12" s="87">
        <v>23016.93</v>
      </c>
      <c r="D12" s="88">
        <f>B12-C12</f>
        <v>-335.68999999999869</v>
      </c>
      <c r="E12" s="89"/>
      <c r="F12" s="90"/>
    </row>
    <row r="13" spans="1:12" s="14" customFormat="1" ht="56.25" customHeight="1" thickBot="1" x14ac:dyDescent="0.3">
      <c r="A13" s="81"/>
      <c r="B13" s="82">
        <f>SUM(B6:B12)</f>
        <v>118339.89000000001</v>
      </c>
      <c r="C13" s="82">
        <f>SUM(C6:C12)</f>
        <v>118539.59</v>
      </c>
      <c r="D13" s="83"/>
      <c r="E13" s="69"/>
      <c r="F13" s="86">
        <f>SUM(F6:F12)</f>
        <v>25107.43</v>
      </c>
      <c r="G13" s="25"/>
    </row>
    <row r="14" spans="1:12" s="14" customFormat="1" ht="32.25" customHeight="1" x14ac:dyDescent="0.25">
      <c r="A14" s="15"/>
      <c r="B14" s="16"/>
      <c r="C14" s="17"/>
      <c r="D14" s="18"/>
      <c r="E14" s="13"/>
      <c r="F14" s="1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 1</vt:lpstr>
      <vt:lpstr>TABELLA 2 3</vt:lpstr>
      <vt:lpstr>TABELLA 4</vt:lpstr>
      <vt:lpstr>TABELLA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Istituto Felice Faccio</dc:creator>
  <cp:lastModifiedBy>Utente</cp:lastModifiedBy>
  <cp:lastPrinted>2023-01-19T10:52:51Z</cp:lastPrinted>
  <dcterms:created xsi:type="dcterms:W3CDTF">2013-05-08T07:31:45Z</dcterms:created>
  <dcterms:modified xsi:type="dcterms:W3CDTF">2023-01-19T10:56:14Z</dcterms:modified>
</cp:coreProperties>
</file>