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definedNames/>
  <calcPr fullCalcOnLoad="1"/>
</workbook>
</file>

<file path=xl/sharedStrings.xml><?xml version="1.0" encoding="utf-8"?>
<sst xmlns="http://schemas.openxmlformats.org/spreadsheetml/2006/main" count="122" uniqueCount="98">
  <si>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</si>
  <si>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</si>
  <si>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</si>
  <si>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</si>
  <si>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</si>
  <si>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</si>
  <si>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</si>
  <si>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</si>
  <si>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</si>
  <si>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</si>
  <si>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</si>
  <si>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</si>
  <si>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</si>
  <si>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</si>
  <si>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</si>
  <si>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</si>
  <si>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</si>
  <si>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</si>
  <si>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</si>
  <si>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</si>
  <si>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ISTITUTO COMPRENSIVO GONARS</t>
  </si>
  <si>
    <t>33050 GONARS (UD) Via Torviscosa, 8 C.F. 81002680304 C.M. UDIC83200G</t>
  </si>
  <si>
    <t>A20020191000048804 del 31/12/2019</t>
  </si>
  <si>
    <t>A20020191000048803 del 31/12/2019</t>
  </si>
  <si>
    <t>94/UD/PA del 27/12/2019</t>
  </si>
  <si>
    <t>68 / A del 20/01/2020</t>
  </si>
  <si>
    <t>8720008040 del 24/01/2020</t>
  </si>
  <si>
    <t>107/FE del 10/01/2020</t>
  </si>
  <si>
    <t>FPAE22 del 24/02/2020</t>
  </si>
  <si>
    <t>08 del 17/02/2020</t>
  </si>
  <si>
    <t>8720020381 del 18/02/2020</t>
  </si>
  <si>
    <t>2/4 del 31/01/2020</t>
  </si>
  <si>
    <t>2/35 del 26/02/2020</t>
  </si>
  <si>
    <t>2/43 del 28/02/2020</t>
  </si>
  <si>
    <t>7720002809 del 28/02/2020</t>
  </si>
  <si>
    <t>FATTPA 22_20 del 03/02/2020</t>
  </si>
  <si>
    <t>10 del 27/02/2020</t>
  </si>
  <si>
    <t>1010605269 del 27/03/2020</t>
  </si>
  <si>
    <t>A20020201000009985 del 31/03/2020</t>
  </si>
  <si>
    <t>A20020201000009986 del 31/03/2020</t>
  </si>
  <si>
    <t>346 I del 10/03/2020</t>
  </si>
  <si>
    <t>07085E000026119 del 31/12/2019</t>
  </si>
  <si>
    <t>8720046364 del 10/04/2020</t>
  </si>
  <si>
    <t>4251 del 17/04/2020</t>
  </si>
  <si>
    <t>202004941 del 30/04/2020</t>
  </si>
  <si>
    <t>202004940 del 30/04/2020</t>
  </si>
  <si>
    <t>202004938 del 30/04/2020</t>
  </si>
  <si>
    <t>202004939 del 30/04/2020</t>
  </si>
  <si>
    <t>202004936 del 30/04/2020</t>
  </si>
  <si>
    <t>202004935 del 30/04/2020</t>
  </si>
  <si>
    <t>202004937 del 30/04/2020</t>
  </si>
  <si>
    <t>E00033 del 20/05/2020</t>
  </si>
  <si>
    <t>0/725 del 08/05/2020</t>
  </si>
  <si>
    <t>1/00 del 05/05/2020</t>
  </si>
  <si>
    <t>0000000733/PA del 01/05/2020</t>
  </si>
  <si>
    <t>0000001077/PA del 02/05/2020</t>
  </si>
  <si>
    <t>0000000605/PA del 30/04/2020</t>
  </si>
  <si>
    <t>2/109 del 26/05/2020</t>
  </si>
  <si>
    <t>8720065069 del 05/06/2020</t>
  </si>
  <si>
    <t>8720060826 del 22/05/2020</t>
  </si>
  <si>
    <t>7720006994 del 27/05/2020</t>
  </si>
  <si>
    <t>1108/FE del 20/04/2020</t>
  </si>
  <si>
    <t>FVL1424 del 11/06/2020</t>
  </si>
  <si>
    <t>5800000187 del 04/06/2020</t>
  </si>
  <si>
    <t>2 del 15/06/2020</t>
  </si>
  <si>
    <t>178 del 30/06/2020</t>
  </si>
  <si>
    <t>92112 del 25/06/2020</t>
  </si>
  <si>
    <t>A20020201000021830 del 30/06/2020</t>
  </si>
  <si>
    <t>1010620164 del 25/06/2020</t>
  </si>
  <si>
    <t>A20020201000021831 del 30/06/2020</t>
  </si>
  <si>
    <t>3/103 del 29/05/2020</t>
  </si>
  <si>
    <t>8720076715 del 20/07/2020</t>
  </si>
  <si>
    <t>48/PA del 16/07/2020</t>
  </si>
  <si>
    <t>2655/PA del 31/07/2020</t>
  </si>
  <si>
    <t>1020219760 del 03/08/2020</t>
  </si>
  <si>
    <t>1327 del 31/07/2020</t>
  </si>
  <si>
    <t>110/2020 del 29/07/2020</t>
  </si>
  <si>
    <t>20002667 del 14/08/2020</t>
  </si>
  <si>
    <t>0000005PA del 27/08/2020</t>
  </si>
  <si>
    <t>20002765 del 31/08/2020</t>
  </si>
  <si>
    <t>3089/PA del 31/08/2020</t>
  </si>
  <si>
    <t>7720010988 del 28/08/2020</t>
  </si>
  <si>
    <t>2 del 27/07/2020</t>
  </si>
  <si>
    <t>PAD20000117 del 31/08/2020</t>
  </si>
  <si>
    <t>PAD20000118 del 31/08/2020</t>
  </si>
  <si>
    <t>PAD20000120 del 31/08/2020</t>
  </si>
  <si>
    <t>PAD20000115 del 31/08/2020</t>
  </si>
  <si>
    <t>PAD20000121 del 31/08/2020</t>
  </si>
  <si>
    <t>PAD20000116 del 31/08/2020</t>
  </si>
  <si>
    <t>PAD20000119 del 31/08/2020</t>
  </si>
  <si>
    <t>PAD20000114 del 31/08/2020</t>
  </si>
  <si>
    <t>43398 del 22/09/2020</t>
  </si>
  <si>
    <t>82/2020 del 15/09/2020</t>
  </si>
  <si>
    <t>81/2020 del 14/09/2020</t>
  </si>
  <si>
    <t>1752 del 23/09/2020</t>
  </si>
  <si>
    <t>IPA20INV02646 del 31/08/2020</t>
  </si>
  <si>
    <t>IPA20INV02895 del 15/09/2020</t>
  </si>
  <si>
    <t>0000533\PA del 25/09/2020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</si>
</sst>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"/>
    <numFmt numFmtId="173" formatCode="[$-410]dddd\ d\ mmmm\ yyyy"/>
    <numFmt numFmtId="174" formatCode="hh\.mm\.ss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1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46" fillId="34" borderId="16" xfId="0" applyFont="1" applyFill="1" applyBorder="1" applyAlignment="1">
      <alignment horizontal="center" vertical="center"/>
    </xf>
    <xf numFmtId="0" fontId="46" fillId="34" borderId="17" xfId="0" applyFont="1" applyFill="1" applyBorder="1" applyAlignment="1">
      <alignment horizontal="center" vertical="center"/>
    </xf>
    <xf numFmtId="0" fontId="46" fillId="34" borderId="18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47" fillId="34" borderId="19" xfId="0" applyFont="1" applyFill="1" applyBorder="1" applyAlignment="1">
      <alignment horizontal="center" vertical="center" wrapText="1"/>
    </xf>
    <xf numFmtId="0" fontId="47" fillId="34" borderId="18" xfId="0" applyFont="1" applyFill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2" fontId="48" fillId="0" borderId="23" xfId="0" applyNumberFormat="1" applyFont="1" applyBorder="1" applyAlignment="1">
      <alignment horizontal="center" vertical="center"/>
    </xf>
    <xf numFmtId="2" fontId="48" fillId="0" borderId="24" xfId="0" applyNumberFormat="1" applyFont="1" applyBorder="1" applyAlignment="1">
      <alignment horizontal="center" vertical="center"/>
    </xf>
    <xf numFmtId="0" fontId="46" fillId="34" borderId="25" xfId="0" applyFont="1" applyFill="1" applyBorder="1" applyAlignment="1">
      <alignment horizontal="center" vertical="center"/>
    </xf>
    <xf numFmtId="0" fontId="46" fillId="34" borderId="26" xfId="0" applyFont="1" applyFill="1" applyBorder="1" applyAlignment="1">
      <alignment horizontal="center" vertical="center"/>
    </xf>
    <xf numFmtId="0" fontId="46" fillId="34" borderId="2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44" fillId="0" borderId="23" xfId="0" applyNumberFormat="1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4" fontId="48" fillId="0" borderId="23" xfId="0" applyNumberFormat="1" applyFont="1" applyBorder="1" applyAlignment="1">
      <alignment horizontal="center" vertical="center"/>
    </xf>
    <xf numFmtId="4" fontId="44" fillId="0" borderId="19" xfId="0" applyNumberFormat="1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3">
      <selection activeCell="B1" sqref="B1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5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.75" thickBot="1"/>
    <row r="5" spans="2:6" ht="18" customHeight="1" thickBot="1">
      <c r="B5" s="13" t="s">
        <v>19</v>
      </c>
      <c r="F5" s="26">
        <v>2020</v>
      </c>
    </row>
    <row r="7" spans="1:6" ht="30" customHeight="1">
      <c r="A7" s="29" t="s">
        <v>1</v>
      </c>
      <c r="B7" s="30"/>
      <c r="C7" s="30"/>
      <c r="D7" s="30"/>
      <c r="E7" s="30"/>
      <c r="F7" s="31"/>
    </row>
    <row r="8" spans="1:6" ht="27" customHeight="1">
      <c r="A8" s="29" t="s">
        <v>12</v>
      </c>
      <c r="B8" s="30"/>
      <c r="C8" s="30"/>
      <c r="D8" s="30"/>
      <c r="E8" s="30"/>
      <c r="F8" s="31"/>
    </row>
    <row r="9" spans="1:6" ht="30.75" customHeight="1">
      <c r="A9" s="43" t="s">
        <v>0</v>
      </c>
      <c r="B9" s="33"/>
      <c r="C9" s="32" t="s">
        <v>6</v>
      </c>
      <c r="D9" s="33"/>
      <c r="E9" s="44" t="s">
        <v>13</v>
      </c>
      <c r="F9" s="45"/>
    </row>
    <row r="10" spans="1:6" ht="29.25" customHeight="1" thickBot="1">
      <c r="A10" s="36">
        <f>SUM(B16:B19)</f>
        <v>76</v>
      </c>
      <c r="B10" s="37"/>
      <c r="C10" s="50">
        <f>SUM(C16:D19)</f>
        <v>70753.68</v>
      </c>
      <c r="D10" s="37"/>
      <c r="E10" s="38">
        <f>('Trimestre 1'!H1+'Trimestre 2'!H1+'Trimestre 3'!H1+'Trimestre 4'!H1)/C10</f>
        <v>-9.820295000910201</v>
      </c>
      <c r="F10" s="39"/>
    </row>
    <row r="11" spans="1:6" ht="38.25" customHeight="1">
      <c r="A11" s="6"/>
      <c r="B11" s="6"/>
      <c r="C11" s="6"/>
      <c r="D11" s="6"/>
      <c r="E11" s="6"/>
      <c r="F11" s="6"/>
    </row>
    <row r="12" spans="1:6" ht="35.25" customHeight="1" thickBot="1">
      <c r="A12" s="7"/>
      <c r="B12" s="7"/>
      <c r="C12" s="7"/>
      <c r="D12" s="7"/>
      <c r="E12" s="7"/>
      <c r="F12" s="7"/>
    </row>
    <row r="13" spans="1:6" ht="36.75" customHeight="1">
      <c r="A13" s="40" t="s">
        <v>2</v>
      </c>
      <c r="B13" s="41"/>
      <c r="C13" s="41"/>
      <c r="D13" s="41"/>
      <c r="E13" s="41"/>
      <c r="F13" s="42"/>
    </row>
    <row r="14" spans="1:6" ht="27" customHeight="1">
      <c r="A14" s="29" t="s">
        <v>3</v>
      </c>
      <c r="B14" s="30"/>
      <c r="C14" s="30"/>
      <c r="D14" s="30"/>
      <c r="E14" s="30"/>
      <c r="F14" s="31"/>
    </row>
    <row r="15" spans="1:12" ht="46.5" customHeight="1">
      <c r="A15" s="21" t="s">
        <v>4</v>
      </c>
      <c r="B15" s="27" t="s">
        <v>0</v>
      </c>
      <c r="C15" s="32" t="s">
        <v>6</v>
      </c>
      <c r="D15" s="33"/>
      <c r="E15" s="34" t="s">
        <v>14</v>
      </c>
      <c r="F15" s="35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>
        <f>'Trimestre 1'!C1</f>
        <v>15</v>
      </c>
      <c r="C16" s="51">
        <f>'Trimestre 1'!B1</f>
        <v>6922.769999999999</v>
      </c>
      <c r="D16" s="52"/>
      <c r="E16" s="51">
        <f>'Trimestre 1'!G1</f>
        <v>-15.726483763002388</v>
      </c>
      <c r="F16" s="53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>
        <f>'Trimestre 2'!C1</f>
        <v>27</v>
      </c>
      <c r="C17" s="51">
        <f>'Trimestre 2'!B1</f>
        <v>21755.72</v>
      </c>
      <c r="D17" s="52"/>
      <c r="E17" s="51">
        <f>'Trimestre 2'!G1</f>
        <v>-3.4336179174948005</v>
      </c>
      <c r="F17" s="53"/>
      <c r="H17" s="8"/>
      <c r="I17" s="8"/>
      <c r="J17" s="8"/>
      <c r="K17" s="8"/>
      <c r="L17" s="8"/>
    </row>
    <row r="18" spans="1:6" ht="22.5" customHeight="1">
      <c r="A18" s="22" t="s">
        <v>17</v>
      </c>
      <c r="B18" s="23">
        <f>'Trimestre 3'!C1</f>
        <v>34</v>
      </c>
      <c r="C18" s="51">
        <f>'Trimestre 3'!B1</f>
        <v>42075.189999999995</v>
      </c>
      <c r="D18" s="52"/>
      <c r="E18" s="51">
        <f>'Trimestre 3'!G1</f>
        <v>-12.150874422670464</v>
      </c>
      <c r="F18" s="53"/>
    </row>
    <row r="19" spans="1:6" ht="21.75" customHeight="1" thickBot="1">
      <c r="A19" s="24" t="s">
        <v>18</v>
      </c>
      <c r="B19" s="25">
        <f>'Trimestre 4'!C1</f>
        <v>0</v>
      </c>
      <c r="C19" s="47">
        <f>'Trimestre 4'!B1</f>
        <v>0</v>
      </c>
      <c r="D19" s="49"/>
      <c r="E19" s="47">
        <f>'Trimestre 4'!G1</f>
        <v>0</v>
      </c>
      <c r="F19" s="48"/>
    </row>
    <row r="20" spans="1:6" ht="46.5" customHeight="1">
      <c r="A20" s="11"/>
      <c r="B20" s="12"/>
      <c r="C20" s="46"/>
      <c r="D20" s="46"/>
      <c r="E20" s="12"/>
      <c r="F20" s="12"/>
    </row>
  </sheetData>
  <sheetProtection/>
  <mergeCells count="21">
    <mergeCell ref="E16:F16"/>
    <mergeCell ref="E9:F9"/>
    <mergeCell ref="C20:D20"/>
    <mergeCell ref="E19:F19"/>
    <mergeCell ref="C19:D19"/>
    <mergeCell ref="C10:D10"/>
    <mergeCell ref="C18:D18"/>
    <mergeCell ref="E17:F17"/>
    <mergeCell ref="C17:D17"/>
    <mergeCell ref="E18:F18"/>
    <mergeCell ref="C16:D16"/>
    <mergeCell ref="A7:F7"/>
    <mergeCell ref="A14:F14"/>
    <mergeCell ref="C15:D15"/>
    <mergeCell ref="E15:F15"/>
    <mergeCell ref="A8:F8"/>
    <mergeCell ref="A10:B10"/>
    <mergeCell ref="E10:F10"/>
    <mergeCell ref="A13:F13"/>
    <mergeCell ref="A9:B9"/>
    <mergeCell ref="C9:D9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0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6922.769999999999</v>
      </c>
      <c r="C1">
        <f>COUNTA(A4:A203)</f>
        <v>15</v>
      </c>
      <c r="G1" s="20">
        <f>IF(B1&lt;&gt;0,H1/B1,0)</f>
        <v>-15.726483763002388</v>
      </c>
      <c r="H1" s="19">
        <f>SUM(H4:H195)</f>
        <v>-108870.83000000002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22</v>
      </c>
      <c r="B4" s="16">
        <v>400</v>
      </c>
      <c r="C4" s="17">
        <v>43867</v>
      </c>
      <c r="D4" s="17">
        <v>43847</v>
      </c>
      <c r="E4" s="17"/>
      <c r="F4" s="17"/>
      <c r="G4" s="1">
        <f>D4-C4-(F4-E4)</f>
        <v>-20</v>
      </c>
      <c r="H4" s="16">
        <f>B4*G4</f>
        <v>-8000</v>
      </c>
    </row>
    <row r="5" spans="1:8" ht="15">
      <c r="A5" s="28" t="s">
        <v>23</v>
      </c>
      <c r="B5" s="16">
        <v>211</v>
      </c>
      <c r="C5" s="17">
        <v>43867</v>
      </c>
      <c r="D5" s="17">
        <v>43847</v>
      </c>
      <c r="E5" s="17"/>
      <c r="F5" s="17"/>
      <c r="G5" s="1">
        <f aca="true" t="shared" si="0" ref="G5:G68">D5-C5-(F5-E5)</f>
        <v>-20</v>
      </c>
      <c r="H5" s="16">
        <f aca="true" t="shared" si="1" ref="H5:H68">B5*G5</f>
        <v>-4220</v>
      </c>
    </row>
    <row r="6" spans="1:8" ht="15">
      <c r="A6" s="28" t="s">
        <v>24</v>
      </c>
      <c r="B6" s="16">
        <v>390.7</v>
      </c>
      <c r="C6" s="17">
        <v>43856</v>
      </c>
      <c r="D6" s="17">
        <v>43847</v>
      </c>
      <c r="E6" s="17"/>
      <c r="F6" s="17"/>
      <c r="G6" s="1">
        <f t="shared" si="0"/>
        <v>-9</v>
      </c>
      <c r="H6" s="16">
        <f t="shared" si="1"/>
        <v>-3516.2999999999997</v>
      </c>
    </row>
    <row r="7" spans="1:8" ht="15">
      <c r="A7" s="28" t="s">
        <v>25</v>
      </c>
      <c r="B7" s="16">
        <v>1055</v>
      </c>
      <c r="C7" s="17">
        <v>43882</v>
      </c>
      <c r="D7" s="17">
        <v>43861</v>
      </c>
      <c r="E7" s="17"/>
      <c r="F7" s="17"/>
      <c r="G7" s="1">
        <f t="shared" si="0"/>
        <v>-21</v>
      </c>
      <c r="H7" s="16">
        <f t="shared" si="1"/>
        <v>-22155</v>
      </c>
    </row>
    <row r="8" spans="1:8" ht="15">
      <c r="A8" s="28" t="s">
        <v>26</v>
      </c>
      <c r="B8" s="16">
        <v>38.24</v>
      </c>
      <c r="C8" s="17">
        <v>43885</v>
      </c>
      <c r="D8" s="17">
        <v>43861</v>
      </c>
      <c r="E8" s="17"/>
      <c r="F8" s="17"/>
      <c r="G8" s="1">
        <f t="shared" si="0"/>
        <v>-24</v>
      </c>
      <c r="H8" s="16">
        <f t="shared" si="1"/>
        <v>-917.76</v>
      </c>
    </row>
    <row r="9" spans="1:8" ht="15">
      <c r="A9" s="28" t="s">
        <v>27</v>
      </c>
      <c r="B9" s="16">
        <v>360</v>
      </c>
      <c r="C9" s="17">
        <v>43883</v>
      </c>
      <c r="D9" s="17">
        <v>43861</v>
      </c>
      <c r="E9" s="17"/>
      <c r="F9" s="17"/>
      <c r="G9" s="1">
        <f t="shared" si="0"/>
        <v>-22</v>
      </c>
      <c r="H9" s="16">
        <f t="shared" si="1"/>
        <v>-7920</v>
      </c>
    </row>
    <row r="10" spans="1:8" ht="15">
      <c r="A10" s="28" t="s">
        <v>28</v>
      </c>
      <c r="B10" s="16">
        <v>1236.36</v>
      </c>
      <c r="C10" s="17">
        <v>43916</v>
      </c>
      <c r="D10" s="17">
        <v>43903</v>
      </c>
      <c r="E10" s="17"/>
      <c r="F10" s="17"/>
      <c r="G10" s="1">
        <f t="shared" si="0"/>
        <v>-13</v>
      </c>
      <c r="H10" s="16">
        <f t="shared" si="1"/>
        <v>-16072.679999999998</v>
      </c>
    </row>
    <row r="11" spans="1:8" ht="15">
      <c r="A11" s="28" t="s">
        <v>29</v>
      </c>
      <c r="B11" s="16">
        <v>22</v>
      </c>
      <c r="C11" s="17">
        <v>43911</v>
      </c>
      <c r="D11" s="17">
        <v>43903</v>
      </c>
      <c r="E11" s="17"/>
      <c r="F11" s="17"/>
      <c r="G11" s="1">
        <f t="shared" si="0"/>
        <v>-8</v>
      </c>
      <c r="H11" s="16">
        <f t="shared" si="1"/>
        <v>-176</v>
      </c>
    </row>
    <row r="12" spans="1:8" ht="15">
      <c r="A12" s="28" t="s">
        <v>30</v>
      </c>
      <c r="B12" s="16">
        <v>157.32</v>
      </c>
      <c r="C12" s="17">
        <v>43910</v>
      </c>
      <c r="D12" s="17">
        <v>43903</v>
      </c>
      <c r="E12" s="17"/>
      <c r="F12" s="17"/>
      <c r="G12" s="1">
        <f t="shared" si="0"/>
        <v>-7</v>
      </c>
      <c r="H12" s="16">
        <f t="shared" si="1"/>
        <v>-1101.24</v>
      </c>
    </row>
    <row r="13" spans="1:8" ht="15">
      <c r="A13" s="28" t="s">
        <v>31</v>
      </c>
      <c r="B13" s="16">
        <v>174</v>
      </c>
      <c r="C13" s="17">
        <v>43901</v>
      </c>
      <c r="D13" s="17">
        <v>43903</v>
      </c>
      <c r="E13" s="17"/>
      <c r="F13" s="17"/>
      <c r="G13" s="1">
        <f t="shared" si="0"/>
        <v>2</v>
      </c>
      <c r="H13" s="16">
        <f t="shared" si="1"/>
        <v>348</v>
      </c>
    </row>
    <row r="14" spans="1:8" ht="15">
      <c r="A14" s="28" t="s">
        <v>32</v>
      </c>
      <c r="B14" s="16">
        <v>1550</v>
      </c>
      <c r="C14" s="17">
        <v>43918</v>
      </c>
      <c r="D14" s="17">
        <v>43903</v>
      </c>
      <c r="E14" s="17"/>
      <c r="F14" s="17"/>
      <c r="G14" s="1">
        <f t="shared" si="0"/>
        <v>-15</v>
      </c>
      <c r="H14" s="16">
        <f t="shared" si="1"/>
        <v>-23250</v>
      </c>
    </row>
    <row r="15" spans="1:8" ht="15">
      <c r="A15" s="28" t="s">
        <v>33</v>
      </c>
      <c r="B15" s="16">
        <v>395</v>
      </c>
      <c r="C15" s="17">
        <v>43925</v>
      </c>
      <c r="D15" s="17">
        <v>43903</v>
      </c>
      <c r="E15" s="17"/>
      <c r="F15" s="17"/>
      <c r="G15" s="1">
        <f t="shared" si="0"/>
        <v>-22</v>
      </c>
      <c r="H15" s="16">
        <f t="shared" si="1"/>
        <v>-8690</v>
      </c>
    </row>
    <row r="16" spans="1:8" ht="15">
      <c r="A16" s="28" t="s">
        <v>34</v>
      </c>
      <c r="B16" s="16">
        <v>173.15</v>
      </c>
      <c r="C16" s="17">
        <v>43922</v>
      </c>
      <c r="D16" s="17">
        <v>43903</v>
      </c>
      <c r="E16" s="17"/>
      <c r="F16" s="17"/>
      <c r="G16" s="1">
        <f t="shared" si="0"/>
        <v>-19</v>
      </c>
      <c r="H16" s="16">
        <f t="shared" si="1"/>
        <v>-3289.85</v>
      </c>
    </row>
    <row r="17" spans="1:8" ht="15">
      <c r="A17" s="28" t="s">
        <v>35</v>
      </c>
      <c r="B17" s="16">
        <v>90</v>
      </c>
      <c r="C17" s="17">
        <v>43894</v>
      </c>
      <c r="D17" s="17">
        <v>43903</v>
      </c>
      <c r="E17" s="17"/>
      <c r="F17" s="17"/>
      <c r="G17" s="1">
        <f t="shared" si="0"/>
        <v>9</v>
      </c>
      <c r="H17" s="16">
        <f t="shared" si="1"/>
        <v>810</v>
      </c>
    </row>
    <row r="18" spans="1:8" ht="15">
      <c r="A18" s="28" t="s">
        <v>36</v>
      </c>
      <c r="B18" s="16">
        <v>670</v>
      </c>
      <c r="C18" s="17">
        <v>43919</v>
      </c>
      <c r="D18" s="17">
        <v>43903</v>
      </c>
      <c r="E18" s="17"/>
      <c r="F18" s="17"/>
      <c r="G18" s="1">
        <f t="shared" si="0"/>
        <v>-16</v>
      </c>
      <c r="H18" s="16">
        <f t="shared" si="1"/>
        <v>-10720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6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21755.72</v>
      </c>
      <c r="C1">
        <f>COUNTA(A4:A203)</f>
        <v>27</v>
      </c>
      <c r="G1" s="20">
        <f>IF(B1&lt;&gt;0,H1/B1,0)</f>
        <v>-3.4336179174948005</v>
      </c>
      <c r="H1" s="19">
        <f>SUM(H4:H195)</f>
        <v>-74700.82999999999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37</v>
      </c>
      <c r="B4" s="16">
        <v>85.56</v>
      </c>
      <c r="C4" s="17">
        <v>43951</v>
      </c>
      <c r="D4" s="17">
        <v>43930</v>
      </c>
      <c r="E4" s="17"/>
      <c r="F4" s="17"/>
      <c r="G4" s="1">
        <f>D4-C4-(F4-E4)</f>
        <v>-21</v>
      </c>
      <c r="H4" s="16">
        <f>B4*G4</f>
        <v>-1796.76</v>
      </c>
    </row>
    <row r="5" spans="1:8" ht="15">
      <c r="A5" s="28" t="s">
        <v>38</v>
      </c>
      <c r="B5" s="16">
        <v>211</v>
      </c>
      <c r="C5" s="17">
        <v>43954</v>
      </c>
      <c r="D5" s="17">
        <v>43930</v>
      </c>
      <c r="E5" s="17"/>
      <c r="F5" s="17"/>
      <c r="G5" s="1">
        <f aca="true" t="shared" si="0" ref="G5:G68">D5-C5-(F5-E5)</f>
        <v>-24</v>
      </c>
      <c r="H5" s="16">
        <f aca="true" t="shared" si="1" ref="H5:H68">B5*G5</f>
        <v>-5064</v>
      </c>
    </row>
    <row r="6" spans="1:8" ht="15">
      <c r="A6" s="28" t="s">
        <v>39</v>
      </c>
      <c r="B6" s="16">
        <v>400</v>
      </c>
      <c r="C6" s="17">
        <v>43954</v>
      </c>
      <c r="D6" s="17">
        <v>43930</v>
      </c>
      <c r="E6" s="17"/>
      <c r="F6" s="17"/>
      <c r="G6" s="1">
        <f t="shared" si="0"/>
        <v>-24</v>
      </c>
      <c r="H6" s="16">
        <f t="shared" si="1"/>
        <v>-9600</v>
      </c>
    </row>
    <row r="7" spans="1:8" ht="15">
      <c r="A7" s="28" t="s">
        <v>40</v>
      </c>
      <c r="B7" s="16">
        <v>557</v>
      </c>
      <c r="C7" s="17">
        <v>43944</v>
      </c>
      <c r="D7" s="17">
        <v>43930</v>
      </c>
      <c r="E7" s="17"/>
      <c r="F7" s="17"/>
      <c r="G7" s="1">
        <f t="shared" si="0"/>
        <v>-14</v>
      </c>
      <c r="H7" s="16">
        <f t="shared" si="1"/>
        <v>-7798</v>
      </c>
    </row>
    <row r="8" spans="1:8" ht="15">
      <c r="A8" s="28" t="s">
        <v>41</v>
      </c>
      <c r="B8" s="16">
        <v>1500</v>
      </c>
      <c r="C8" s="17">
        <v>43867</v>
      </c>
      <c r="D8" s="17">
        <v>43949</v>
      </c>
      <c r="E8" s="17"/>
      <c r="F8" s="17"/>
      <c r="G8" s="1">
        <f t="shared" si="0"/>
        <v>82</v>
      </c>
      <c r="H8" s="16">
        <f t="shared" si="1"/>
        <v>123000</v>
      </c>
    </row>
    <row r="9" spans="1:8" ht="15">
      <c r="A9" s="28" t="s">
        <v>42</v>
      </c>
      <c r="B9" s="16">
        <v>75.74</v>
      </c>
      <c r="C9" s="17">
        <v>43965</v>
      </c>
      <c r="D9" s="17">
        <v>43949</v>
      </c>
      <c r="E9" s="17"/>
      <c r="F9" s="17"/>
      <c r="G9" s="1">
        <f t="shared" si="0"/>
        <v>-16</v>
      </c>
      <c r="H9" s="16">
        <f t="shared" si="1"/>
        <v>-1211.84</v>
      </c>
    </row>
    <row r="10" spans="1:8" ht="15">
      <c r="A10" s="28" t="s">
        <v>43</v>
      </c>
      <c r="B10" s="16">
        <v>2828</v>
      </c>
      <c r="C10" s="17">
        <v>43978</v>
      </c>
      <c r="D10" s="17">
        <v>43966</v>
      </c>
      <c r="E10" s="17"/>
      <c r="F10" s="17"/>
      <c r="G10" s="1">
        <f t="shared" si="0"/>
        <v>-12</v>
      </c>
      <c r="H10" s="16">
        <f t="shared" si="1"/>
        <v>-33936</v>
      </c>
    </row>
    <row r="11" spans="1:8" ht="15">
      <c r="A11" s="28" t="s">
        <v>44</v>
      </c>
      <c r="B11" s="16">
        <v>76.68</v>
      </c>
      <c r="C11" s="17">
        <v>43997</v>
      </c>
      <c r="D11" s="17">
        <v>43973</v>
      </c>
      <c r="E11" s="17"/>
      <c r="F11" s="17"/>
      <c r="G11" s="1">
        <f t="shared" si="0"/>
        <v>-24</v>
      </c>
      <c r="H11" s="16">
        <f t="shared" si="1"/>
        <v>-1840.3200000000002</v>
      </c>
    </row>
    <row r="12" spans="1:8" ht="15">
      <c r="A12" s="28" t="s">
        <v>45</v>
      </c>
      <c r="B12" s="16">
        <v>375.8</v>
      </c>
      <c r="C12" s="17">
        <v>43997</v>
      </c>
      <c r="D12" s="17">
        <v>43973</v>
      </c>
      <c r="E12" s="17"/>
      <c r="F12" s="17"/>
      <c r="G12" s="1">
        <f t="shared" si="0"/>
        <v>-24</v>
      </c>
      <c r="H12" s="16">
        <f t="shared" si="1"/>
        <v>-9019.2</v>
      </c>
    </row>
    <row r="13" spans="1:8" ht="15">
      <c r="A13" s="28" t="s">
        <v>46</v>
      </c>
      <c r="B13" s="16">
        <v>623.5</v>
      </c>
      <c r="C13" s="17">
        <v>43997</v>
      </c>
      <c r="D13" s="17">
        <v>43973</v>
      </c>
      <c r="E13" s="17"/>
      <c r="F13" s="17"/>
      <c r="G13" s="1">
        <f t="shared" si="0"/>
        <v>-24</v>
      </c>
      <c r="H13" s="16">
        <f t="shared" si="1"/>
        <v>-14964</v>
      </c>
    </row>
    <row r="14" spans="1:8" ht="15">
      <c r="A14" s="28" t="s">
        <v>47</v>
      </c>
      <c r="B14" s="16">
        <v>691.18</v>
      </c>
      <c r="C14" s="17">
        <v>43997</v>
      </c>
      <c r="D14" s="17">
        <v>43973</v>
      </c>
      <c r="E14" s="17"/>
      <c r="F14" s="17"/>
      <c r="G14" s="1">
        <f t="shared" si="0"/>
        <v>-24</v>
      </c>
      <c r="H14" s="16">
        <f t="shared" si="1"/>
        <v>-16588.32</v>
      </c>
    </row>
    <row r="15" spans="1:8" ht="15">
      <c r="A15" s="28" t="s">
        <v>48</v>
      </c>
      <c r="B15" s="16">
        <v>425.3</v>
      </c>
      <c r="C15" s="17">
        <v>43997</v>
      </c>
      <c r="D15" s="17">
        <v>43973</v>
      </c>
      <c r="E15" s="17"/>
      <c r="F15" s="17"/>
      <c r="G15" s="1">
        <f t="shared" si="0"/>
        <v>-24</v>
      </c>
      <c r="H15" s="16">
        <f t="shared" si="1"/>
        <v>-10207.2</v>
      </c>
    </row>
    <row r="16" spans="1:8" ht="15">
      <c r="A16" s="28" t="s">
        <v>49</v>
      </c>
      <c r="B16" s="16">
        <v>1070.1</v>
      </c>
      <c r="C16" s="17">
        <v>43997</v>
      </c>
      <c r="D16" s="17">
        <v>43973</v>
      </c>
      <c r="E16" s="17"/>
      <c r="F16" s="17"/>
      <c r="G16" s="1">
        <f t="shared" si="0"/>
        <v>-24</v>
      </c>
      <c r="H16" s="16">
        <f t="shared" si="1"/>
        <v>-25682.399999999998</v>
      </c>
    </row>
    <row r="17" spans="1:8" ht="15">
      <c r="A17" s="28" t="s">
        <v>50</v>
      </c>
      <c r="B17" s="16">
        <v>210.26</v>
      </c>
      <c r="C17" s="17">
        <v>43997</v>
      </c>
      <c r="D17" s="17">
        <v>43973</v>
      </c>
      <c r="E17" s="17"/>
      <c r="F17" s="17"/>
      <c r="G17" s="1">
        <f t="shared" si="0"/>
        <v>-24</v>
      </c>
      <c r="H17" s="16">
        <f t="shared" si="1"/>
        <v>-5046.24</v>
      </c>
    </row>
    <row r="18" spans="1:8" ht="15">
      <c r="A18" s="28" t="s">
        <v>51</v>
      </c>
      <c r="B18" s="16">
        <v>211.48</v>
      </c>
      <c r="C18" s="17">
        <v>44002</v>
      </c>
      <c r="D18" s="17">
        <v>43973</v>
      </c>
      <c r="E18" s="17"/>
      <c r="F18" s="17"/>
      <c r="G18" s="1">
        <f t="shared" si="0"/>
        <v>-29</v>
      </c>
      <c r="H18" s="16">
        <f t="shared" si="1"/>
        <v>-6132.92</v>
      </c>
    </row>
    <row r="19" spans="1:8" ht="15">
      <c r="A19" s="28" t="s">
        <v>52</v>
      </c>
      <c r="B19" s="16">
        <v>550.58</v>
      </c>
      <c r="C19" s="17">
        <v>43997</v>
      </c>
      <c r="D19" s="17">
        <v>43973</v>
      </c>
      <c r="E19" s="17"/>
      <c r="F19" s="17"/>
      <c r="G19" s="1">
        <f t="shared" si="0"/>
        <v>-24</v>
      </c>
      <c r="H19" s="16">
        <f t="shared" si="1"/>
        <v>-13213.920000000002</v>
      </c>
    </row>
    <row r="20" spans="1:8" ht="15">
      <c r="A20" s="28" t="s">
        <v>53</v>
      </c>
      <c r="B20" s="16">
        <v>97.6</v>
      </c>
      <c r="C20" s="17">
        <v>43993</v>
      </c>
      <c r="D20" s="17">
        <v>43973</v>
      </c>
      <c r="E20" s="17"/>
      <c r="F20" s="17"/>
      <c r="G20" s="1">
        <f t="shared" si="0"/>
        <v>-20</v>
      </c>
      <c r="H20" s="16">
        <f t="shared" si="1"/>
        <v>-1952</v>
      </c>
    </row>
    <row r="21" spans="1:8" ht="15">
      <c r="A21" s="28" t="s">
        <v>54</v>
      </c>
      <c r="B21" s="16">
        <v>150</v>
      </c>
      <c r="C21" s="17">
        <v>43985</v>
      </c>
      <c r="D21" s="17">
        <v>43973</v>
      </c>
      <c r="E21" s="17"/>
      <c r="F21" s="17"/>
      <c r="G21" s="1">
        <f t="shared" si="0"/>
        <v>-12</v>
      </c>
      <c r="H21" s="16">
        <f t="shared" si="1"/>
        <v>-1800</v>
      </c>
    </row>
    <row r="22" spans="1:8" ht="15">
      <c r="A22" s="28" t="s">
        <v>55</v>
      </c>
      <c r="B22" s="16">
        <v>1200</v>
      </c>
      <c r="C22" s="17">
        <v>43985</v>
      </c>
      <c r="D22" s="17">
        <v>43973</v>
      </c>
      <c r="E22" s="17"/>
      <c r="F22" s="17"/>
      <c r="G22" s="1">
        <f t="shared" si="0"/>
        <v>-12</v>
      </c>
      <c r="H22" s="16">
        <f t="shared" si="1"/>
        <v>-14400</v>
      </c>
    </row>
    <row r="23" spans="1:8" ht="15">
      <c r="A23" s="28" t="s">
        <v>56</v>
      </c>
      <c r="B23" s="16">
        <v>100</v>
      </c>
      <c r="C23" s="17">
        <v>43985</v>
      </c>
      <c r="D23" s="17">
        <v>43973</v>
      </c>
      <c r="E23" s="17"/>
      <c r="F23" s="17"/>
      <c r="G23" s="1">
        <f t="shared" si="0"/>
        <v>-12</v>
      </c>
      <c r="H23" s="16">
        <f t="shared" si="1"/>
        <v>-1200</v>
      </c>
    </row>
    <row r="24" spans="1:8" ht="15">
      <c r="A24" s="28" t="s">
        <v>57</v>
      </c>
      <c r="B24" s="16">
        <v>3040</v>
      </c>
      <c r="C24" s="17">
        <v>44008</v>
      </c>
      <c r="D24" s="17">
        <v>43978</v>
      </c>
      <c r="E24" s="17"/>
      <c r="F24" s="17"/>
      <c r="G24" s="1">
        <f t="shared" si="0"/>
        <v>-30</v>
      </c>
      <c r="H24" s="16">
        <f t="shared" si="1"/>
        <v>-91200</v>
      </c>
    </row>
    <row r="25" spans="1:8" ht="15">
      <c r="A25" s="28" t="s">
        <v>58</v>
      </c>
      <c r="B25" s="16">
        <v>36.12</v>
      </c>
      <c r="C25" s="17">
        <v>44020</v>
      </c>
      <c r="D25" s="17">
        <v>43992</v>
      </c>
      <c r="E25" s="17"/>
      <c r="F25" s="17"/>
      <c r="G25" s="1">
        <f t="shared" si="0"/>
        <v>-28</v>
      </c>
      <c r="H25" s="16">
        <f t="shared" si="1"/>
        <v>-1011.3599999999999</v>
      </c>
    </row>
    <row r="26" spans="1:8" ht="15">
      <c r="A26" s="28" t="s">
        <v>59</v>
      </c>
      <c r="B26" s="16">
        <v>71.47</v>
      </c>
      <c r="C26" s="17">
        <v>44007</v>
      </c>
      <c r="D26" s="17">
        <v>43992</v>
      </c>
      <c r="E26" s="17"/>
      <c r="F26" s="17"/>
      <c r="G26" s="1">
        <f t="shared" si="0"/>
        <v>-15</v>
      </c>
      <c r="H26" s="16">
        <f t="shared" si="1"/>
        <v>-1072.05</v>
      </c>
    </row>
    <row r="27" spans="1:8" ht="15">
      <c r="A27" s="28" t="s">
        <v>60</v>
      </c>
      <c r="B27" s="16">
        <v>173.15</v>
      </c>
      <c r="C27" s="17">
        <v>44010</v>
      </c>
      <c r="D27" s="17">
        <v>43992</v>
      </c>
      <c r="E27" s="17"/>
      <c r="F27" s="17"/>
      <c r="G27" s="1">
        <f t="shared" si="0"/>
        <v>-18</v>
      </c>
      <c r="H27" s="16">
        <f t="shared" si="1"/>
        <v>-3116.7000000000003</v>
      </c>
    </row>
    <row r="28" spans="1:8" ht="15">
      <c r="A28" s="28" t="s">
        <v>61</v>
      </c>
      <c r="B28" s="16">
        <v>6708</v>
      </c>
      <c r="C28" s="17">
        <v>43979</v>
      </c>
      <c r="D28" s="17">
        <v>43992</v>
      </c>
      <c r="E28" s="17"/>
      <c r="F28" s="17"/>
      <c r="G28" s="1">
        <f t="shared" si="0"/>
        <v>13</v>
      </c>
      <c r="H28" s="16">
        <f t="shared" si="1"/>
        <v>87204</v>
      </c>
    </row>
    <row r="29" spans="1:8" ht="15">
      <c r="A29" s="28" t="s">
        <v>62</v>
      </c>
      <c r="B29" s="16">
        <v>90</v>
      </c>
      <c r="C29" s="17">
        <v>44024</v>
      </c>
      <c r="D29" s="17">
        <v>44007</v>
      </c>
      <c r="E29" s="17"/>
      <c r="F29" s="17"/>
      <c r="G29" s="1">
        <f t="shared" si="0"/>
        <v>-17</v>
      </c>
      <c r="H29" s="16">
        <f t="shared" si="1"/>
        <v>-1530</v>
      </c>
    </row>
    <row r="30" spans="1:8" ht="15">
      <c r="A30" s="28" t="s">
        <v>63</v>
      </c>
      <c r="B30" s="16">
        <v>197.2</v>
      </c>
      <c r="C30" s="17">
        <v>44035</v>
      </c>
      <c r="D30" s="17">
        <v>44007</v>
      </c>
      <c r="E30" s="17"/>
      <c r="F30" s="17"/>
      <c r="G30" s="1">
        <f t="shared" si="0"/>
        <v>-28</v>
      </c>
      <c r="H30" s="16">
        <f t="shared" si="1"/>
        <v>-5521.599999999999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7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42075.189999999995</v>
      </c>
      <c r="C1">
        <f>COUNTA(A4:A203)</f>
        <v>34</v>
      </c>
      <c r="G1" s="20">
        <f>IF(B1&lt;&gt;0,H1/B1,0)</f>
        <v>-12.150874422670464</v>
      </c>
      <c r="H1" s="19">
        <f>SUM(H4:H195)</f>
        <v>-511250.35000000003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64</v>
      </c>
      <c r="B4" s="16">
        <v>1297.92</v>
      </c>
      <c r="C4" s="17">
        <v>44028</v>
      </c>
      <c r="D4" s="17">
        <v>44027</v>
      </c>
      <c r="E4" s="17"/>
      <c r="F4" s="17"/>
      <c r="G4" s="1">
        <f>D4-C4-(F4-E4)</f>
        <v>-1</v>
      </c>
      <c r="H4" s="16">
        <f>B4*G4</f>
        <v>-1297.92</v>
      </c>
    </row>
    <row r="5" spans="1:8" ht="15">
      <c r="A5" s="28" t="s">
        <v>65</v>
      </c>
      <c r="B5" s="16">
        <v>99.26</v>
      </c>
      <c r="C5" s="17">
        <v>44055</v>
      </c>
      <c r="D5" s="17">
        <v>44027</v>
      </c>
      <c r="E5" s="17"/>
      <c r="F5" s="17"/>
      <c r="G5" s="1">
        <f aca="true" t="shared" si="0" ref="G5:G68">D5-C5-(F5-E5)</f>
        <v>-28</v>
      </c>
      <c r="H5" s="16">
        <f aca="true" t="shared" si="1" ref="H5:H68">B5*G5</f>
        <v>-2779.28</v>
      </c>
    </row>
    <row r="6" spans="1:8" ht="15">
      <c r="A6" s="28" t="s">
        <v>66</v>
      </c>
      <c r="B6" s="16">
        <v>2040.21</v>
      </c>
      <c r="C6" s="17">
        <v>44038</v>
      </c>
      <c r="D6" s="17">
        <v>44027</v>
      </c>
      <c r="E6" s="17"/>
      <c r="F6" s="17"/>
      <c r="G6" s="1">
        <f t="shared" si="0"/>
        <v>-11</v>
      </c>
      <c r="H6" s="16">
        <f t="shared" si="1"/>
        <v>-22442.31</v>
      </c>
    </row>
    <row r="7" spans="1:8" ht="15">
      <c r="A7" s="28" t="s">
        <v>67</v>
      </c>
      <c r="B7" s="16">
        <v>211</v>
      </c>
      <c r="C7" s="17">
        <v>44048</v>
      </c>
      <c r="D7" s="17">
        <v>44027</v>
      </c>
      <c r="E7" s="17"/>
      <c r="F7" s="17"/>
      <c r="G7" s="1">
        <f t="shared" si="0"/>
        <v>-21</v>
      </c>
      <c r="H7" s="16">
        <f t="shared" si="1"/>
        <v>-4431</v>
      </c>
    </row>
    <row r="8" spans="1:8" ht="15">
      <c r="A8" s="28" t="s">
        <v>68</v>
      </c>
      <c r="B8" s="16">
        <v>85.56</v>
      </c>
      <c r="C8" s="17">
        <v>44038</v>
      </c>
      <c r="D8" s="17">
        <v>44027</v>
      </c>
      <c r="E8" s="17"/>
      <c r="F8" s="17"/>
      <c r="G8" s="1">
        <f t="shared" si="0"/>
        <v>-11</v>
      </c>
      <c r="H8" s="16">
        <f t="shared" si="1"/>
        <v>-941.1600000000001</v>
      </c>
    </row>
    <row r="9" spans="1:8" ht="15">
      <c r="A9" s="28" t="s">
        <v>69</v>
      </c>
      <c r="B9" s="16">
        <v>400</v>
      </c>
      <c r="C9" s="17">
        <v>44048</v>
      </c>
      <c r="D9" s="17">
        <v>44027</v>
      </c>
      <c r="E9" s="17"/>
      <c r="F9" s="17"/>
      <c r="G9" s="1">
        <f t="shared" si="0"/>
        <v>-21</v>
      </c>
      <c r="H9" s="16">
        <f t="shared" si="1"/>
        <v>-8400</v>
      </c>
    </row>
    <row r="10" spans="1:8" ht="15">
      <c r="A10" s="28" t="s">
        <v>70</v>
      </c>
      <c r="B10" s="16">
        <v>9180</v>
      </c>
      <c r="C10" s="17">
        <v>44020</v>
      </c>
      <c r="D10" s="17">
        <v>44027</v>
      </c>
      <c r="E10" s="17"/>
      <c r="F10" s="17"/>
      <c r="G10" s="1">
        <f t="shared" si="0"/>
        <v>7</v>
      </c>
      <c r="H10" s="16">
        <f t="shared" si="1"/>
        <v>64260</v>
      </c>
    </row>
    <row r="11" spans="1:8" ht="15">
      <c r="A11" s="28" t="s">
        <v>71</v>
      </c>
      <c r="B11" s="16">
        <v>13.69</v>
      </c>
      <c r="C11" s="17">
        <v>44063</v>
      </c>
      <c r="D11" s="17">
        <v>44036</v>
      </c>
      <c r="E11" s="17"/>
      <c r="F11" s="17"/>
      <c r="G11" s="1">
        <f t="shared" si="0"/>
        <v>-27</v>
      </c>
      <c r="H11" s="16">
        <f t="shared" si="1"/>
        <v>-369.63</v>
      </c>
    </row>
    <row r="12" spans="1:8" ht="15">
      <c r="A12" s="28" t="s">
        <v>72</v>
      </c>
      <c r="B12" s="16">
        <v>2548.37</v>
      </c>
      <c r="C12" s="17">
        <v>44059</v>
      </c>
      <c r="D12" s="17">
        <v>44036</v>
      </c>
      <c r="E12" s="17"/>
      <c r="F12" s="17"/>
      <c r="G12" s="1">
        <f t="shared" si="0"/>
        <v>-23</v>
      </c>
      <c r="H12" s="16">
        <f t="shared" si="1"/>
        <v>-58612.509999999995</v>
      </c>
    </row>
    <row r="13" spans="1:8" ht="15">
      <c r="A13" s="28" t="s">
        <v>73</v>
      </c>
      <c r="B13" s="16">
        <v>3009.9</v>
      </c>
      <c r="C13" s="17">
        <v>44098</v>
      </c>
      <c r="D13" s="17">
        <v>44078</v>
      </c>
      <c r="E13" s="17"/>
      <c r="F13" s="17"/>
      <c r="G13" s="1">
        <f t="shared" si="0"/>
        <v>-20</v>
      </c>
      <c r="H13" s="16">
        <f t="shared" si="1"/>
        <v>-60198</v>
      </c>
    </row>
    <row r="14" spans="1:8" ht="15">
      <c r="A14" s="28" t="s">
        <v>74</v>
      </c>
      <c r="B14" s="16">
        <v>24.04</v>
      </c>
      <c r="C14" s="17">
        <v>44098</v>
      </c>
      <c r="D14" s="17">
        <v>44078</v>
      </c>
      <c r="E14" s="17"/>
      <c r="F14" s="17"/>
      <c r="G14" s="1">
        <f t="shared" si="0"/>
        <v>-20</v>
      </c>
      <c r="H14" s="16">
        <f t="shared" si="1"/>
        <v>-480.79999999999995</v>
      </c>
    </row>
    <row r="15" spans="1:8" ht="15">
      <c r="A15" s="28" t="s">
        <v>75</v>
      </c>
      <c r="B15" s="16">
        <v>1143.35</v>
      </c>
      <c r="C15" s="17">
        <v>44086</v>
      </c>
      <c r="D15" s="17">
        <v>44078</v>
      </c>
      <c r="E15" s="17"/>
      <c r="F15" s="17"/>
      <c r="G15" s="1">
        <f t="shared" si="0"/>
        <v>-8</v>
      </c>
      <c r="H15" s="16">
        <f t="shared" si="1"/>
        <v>-9146.8</v>
      </c>
    </row>
    <row r="16" spans="1:8" ht="15">
      <c r="A16" s="28" t="s">
        <v>76</v>
      </c>
      <c r="B16" s="16">
        <v>91.97</v>
      </c>
      <c r="C16" s="17">
        <v>44072</v>
      </c>
      <c r="D16" s="17">
        <v>44078</v>
      </c>
      <c r="E16" s="17"/>
      <c r="F16" s="17"/>
      <c r="G16" s="1">
        <f t="shared" si="0"/>
        <v>6</v>
      </c>
      <c r="H16" s="16">
        <f t="shared" si="1"/>
        <v>551.8199999999999</v>
      </c>
    </row>
    <row r="17" spans="1:8" ht="15">
      <c r="A17" s="28" t="s">
        <v>77</v>
      </c>
      <c r="B17" s="16">
        <v>2174.59</v>
      </c>
      <c r="C17" s="17">
        <v>44098</v>
      </c>
      <c r="D17" s="17">
        <v>44078</v>
      </c>
      <c r="E17" s="17"/>
      <c r="F17" s="17"/>
      <c r="G17" s="1">
        <f t="shared" si="0"/>
        <v>-20</v>
      </c>
      <c r="H17" s="16">
        <f t="shared" si="1"/>
        <v>-43491.8</v>
      </c>
    </row>
    <row r="18" spans="1:8" ht="15">
      <c r="A18" s="28" t="s">
        <v>78</v>
      </c>
      <c r="B18" s="16">
        <v>380</v>
      </c>
      <c r="C18" s="17">
        <v>44104</v>
      </c>
      <c r="D18" s="17">
        <v>44078</v>
      </c>
      <c r="E18" s="17"/>
      <c r="F18" s="17"/>
      <c r="G18" s="1">
        <f t="shared" si="0"/>
        <v>-26</v>
      </c>
      <c r="H18" s="16">
        <f t="shared" si="1"/>
        <v>-9880</v>
      </c>
    </row>
    <row r="19" spans="1:8" ht="15">
      <c r="A19" s="28" t="s">
        <v>79</v>
      </c>
      <c r="B19" s="16">
        <v>2537.5</v>
      </c>
      <c r="C19" s="17">
        <v>44112</v>
      </c>
      <c r="D19" s="17">
        <v>44086</v>
      </c>
      <c r="E19" s="17"/>
      <c r="F19" s="17"/>
      <c r="G19" s="1">
        <f t="shared" si="0"/>
        <v>-26</v>
      </c>
      <c r="H19" s="16">
        <f t="shared" si="1"/>
        <v>-65975</v>
      </c>
    </row>
    <row r="20" spans="1:8" ht="15">
      <c r="A20" s="28" t="s">
        <v>80</v>
      </c>
      <c r="B20" s="16">
        <v>4780</v>
      </c>
      <c r="C20" s="17">
        <v>44112</v>
      </c>
      <c r="D20" s="17">
        <v>44086</v>
      </c>
      <c r="E20" s="17"/>
      <c r="F20" s="17"/>
      <c r="G20" s="1">
        <f t="shared" si="0"/>
        <v>-26</v>
      </c>
      <c r="H20" s="16">
        <f t="shared" si="1"/>
        <v>-124280</v>
      </c>
    </row>
    <row r="21" spans="1:8" ht="15">
      <c r="A21" s="28" t="s">
        <v>81</v>
      </c>
      <c r="B21" s="16">
        <v>173.15</v>
      </c>
      <c r="C21" s="17">
        <v>44112</v>
      </c>
      <c r="D21" s="17">
        <v>44086</v>
      </c>
      <c r="E21" s="17"/>
      <c r="F21" s="17"/>
      <c r="G21" s="1">
        <f t="shared" si="0"/>
        <v>-26</v>
      </c>
      <c r="H21" s="16">
        <f t="shared" si="1"/>
        <v>-4501.900000000001</v>
      </c>
    </row>
    <row r="22" spans="1:8" ht="15">
      <c r="A22" s="28" t="s">
        <v>82</v>
      </c>
      <c r="B22" s="16">
        <v>612</v>
      </c>
      <c r="C22" s="17">
        <v>44071</v>
      </c>
      <c r="D22" s="17">
        <v>44086</v>
      </c>
      <c r="E22" s="17"/>
      <c r="F22" s="17"/>
      <c r="G22" s="1">
        <f t="shared" si="0"/>
        <v>15</v>
      </c>
      <c r="H22" s="16">
        <f t="shared" si="1"/>
        <v>9180</v>
      </c>
    </row>
    <row r="23" spans="1:8" ht="15">
      <c r="A23" s="28" t="s">
        <v>83</v>
      </c>
      <c r="B23" s="16">
        <v>558.57</v>
      </c>
      <c r="C23" s="17">
        <v>44111</v>
      </c>
      <c r="D23" s="17">
        <v>44103</v>
      </c>
      <c r="E23" s="17"/>
      <c r="F23" s="17"/>
      <c r="G23" s="1">
        <f t="shared" si="0"/>
        <v>-8</v>
      </c>
      <c r="H23" s="16">
        <f t="shared" si="1"/>
        <v>-4468.56</v>
      </c>
    </row>
    <row r="24" spans="1:8" ht="15">
      <c r="A24" s="28" t="s">
        <v>84</v>
      </c>
      <c r="B24" s="16">
        <v>755.24</v>
      </c>
      <c r="C24" s="17">
        <v>44111</v>
      </c>
      <c r="D24" s="17">
        <v>44103</v>
      </c>
      <c r="E24" s="17"/>
      <c r="F24" s="17"/>
      <c r="G24" s="1">
        <f t="shared" si="0"/>
        <v>-8</v>
      </c>
      <c r="H24" s="16">
        <f t="shared" si="1"/>
        <v>-6041.92</v>
      </c>
    </row>
    <row r="25" spans="1:8" ht="15">
      <c r="A25" s="28" t="s">
        <v>85</v>
      </c>
      <c r="B25" s="16">
        <v>1250.35</v>
      </c>
      <c r="C25" s="17">
        <v>44111</v>
      </c>
      <c r="D25" s="17">
        <v>44103</v>
      </c>
      <c r="E25" s="17"/>
      <c r="F25" s="17"/>
      <c r="G25" s="1">
        <f t="shared" si="0"/>
        <v>-8</v>
      </c>
      <c r="H25" s="16">
        <f t="shared" si="1"/>
        <v>-10002.8</v>
      </c>
    </row>
    <row r="26" spans="1:8" ht="15">
      <c r="A26" s="28" t="s">
        <v>86</v>
      </c>
      <c r="B26" s="16">
        <v>372.28</v>
      </c>
      <c r="C26" s="17">
        <v>44111</v>
      </c>
      <c r="D26" s="17">
        <v>44103</v>
      </c>
      <c r="E26" s="17"/>
      <c r="F26" s="17"/>
      <c r="G26" s="1">
        <f t="shared" si="0"/>
        <v>-8</v>
      </c>
      <c r="H26" s="16">
        <f t="shared" si="1"/>
        <v>-2978.24</v>
      </c>
    </row>
    <row r="27" spans="1:8" ht="15">
      <c r="A27" s="28" t="s">
        <v>87</v>
      </c>
      <c r="B27" s="16">
        <v>339.93</v>
      </c>
      <c r="C27" s="17">
        <v>44111</v>
      </c>
      <c r="D27" s="17">
        <v>44103</v>
      </c>
      <c r="E27" s="17"/>
      <c r="F27" s="17"/>
      <c r="G27" s="1">
        <f t="shared" si="0"/>
        <v>-8</v>
      </c>
      <c r="H27" s="16">
        <f t="shared" si="1"/>
        <v>-2719.44</v>
      </c>
    </row>
    <row r="28" spans="1:8" ht="15">
      <c r="A28" s="28" t="s">
        <v>88</v>
      </c>
      <c r="B28" s="16">
        <v>622.22</v>
      </c>
      <c r="C28" s="17">
        <v>44111</v>
      </c>
      <c r="D28" s="17">
        <v>44103</v>
      </c>
      <c r="E28" s="17"/>
      <c r="F28" s="17"/>
      <c r="G28" s="1">
        <f t="shared" si="0"/>
        <v>-8</v>
      </c>
      <c r="H28" s="16">
        <f t="shared" si="1"/>
        <v>-4977.76</v>
      </c>
    </row>
    <row r="29" spans="1:8" ht="15">
      <c r="A29" s="28" t="s">
        <v>89</v>
      </c>
      <c r="B29" s="16">
        <v>1179.02</v>
      </c>
      <c r="C29" s="17">
        <v>44112</v>
      </c>
      <c r="D29" s="17">
        <v>44103</v>
      </c>
      <c r="E29" s="17"/>
      <c r="F29" s="17"/>
      <c r="G29" s="1">
        <f t="shared" si="0"/>
        <v>-9</v>
      </c>
      <c r="H29" s="16">
        <f t="shared" si="1"/>
        <v>-10611.18</v>
      </c>
    </row>
    <row r="30" spans="1:8" ht="15">
      <c r="A30" s="28" t="s">
        <v>90</v>
      </c>
      <c r="B30" s="16">
        <v>222.17</v>
      </c>
      <c r="C30" s="17">
        <v>44111</v>
      </c>
      <c r="D30" s="17">
        <v>44103</v>
      </c>
      <c r="E30" s="17"/>
      <c r="F30" s="17"/>
      <c r="G30" s="1">
        <f t="shared" si="0"/>
        <v>-8</v>
      </c>
      <c r="H30" s="16">
        <f t="shared" si="1"/>
        <v>-1777.36</v>
      </c>
    </row>
    <row r="31" spans="1:8" ht="15">
      <c r="A31" s="28" t="s">
        <v>91</v>
      </c>
      <c r="B31" s="16">
        <v>938.5</v>
      </c>
      <c r="C31" s="17">
        <v>44129</v>
      </c>
      <c r="D31" s="17">
        <v>44103</v>
      </c>
      <c r="E31" s="17"/>
      <c r="F31" s="17"/>
      <c r="G31" s="1">
        <f t="shared" si="0"/>
        <v>-26</v>
      </c>
      <c r="H31" s="16">
        <f t="shared" si="1"/>
        <v>-24401</v>
      </c>
    </row>
    <row r="32" spans="1:8" ht="15">
      <c r="A32" s="28" t="s">
        <v>92</v>
      </c>
      <c r="B32" s="16">
        <v>591.81</v>
      </c>
      <c r="C32" s="17">
        <v>44121</v>
      </c>
      <c r="D32" s="17">
        <v>44103</v>
      </c>
      <c r="E32" s="17"/>
      <c r="F32" s="17"/>
      <c r="G32" s="1">
        <f t="shared" si="0"/>
        <v>-18</v>
      </c>
      <c r="H32" s="16">
        <f t="shared" si="1"/>
        <v>-10652.579999999998</v>
      </c>
    </row>
    <row r="33" spans="1:8" ht="15">
      <c r="A33" s="28" t="s">
        <v>93</v>
      </c>
      <c r="B33" s="16">
        <v>225.81</v>
      </c>
      <c r="C33" s="17">
        <v>44121</v>
      </c>
      <c r="D33" s="17">
        <v>44103</v>
      </c>
      <c r="E33" s="17"/>
      <c r="F33" s="17"/>
      <c r="G33" s="1">
        <f t="shared" si="0"/>
        <v>-18</v>
      </c>
      <c r="H33" s="16">
        <f t="shared" si="1"/>
        <v>-4064.58</v>
      </c>
    </row>
    <row r="34" spans="1:8" ht="15">
      <c r="A34" s="28" t="s">
        <v>94</v>
      </c>
      <c r="B34" s="16">
        <v>2401.21</v>
      </c>
      <c r="C34" s="17">
        <v>44129</v>
      </c>
      <c r="D34" s="17">
        <v>44103</v>
      </c>
      <c r="E34" s="17"/>
      <c r="F34" s="17"/>
      <c r="G34" s="1">
        <f t="shared" si="0"/>
        <v>-26</v>
      </c>
      <c r="H34" s="16">
        <f t="shared" si="1"/>
        <v>-62431.46</v>
      </c>
    </row>
    <row r="35" spans="1:8" ht="15">
      <c r="A35" s="28" t="s">
        <v>95</v>
      </c>
      <c r="B35" s="16">
        <v>1102.26</v>
      </c>
      <c r="C35" s="17">
        <v>44111</v>
      </c>
      <c r="D35" s="17">
        <v>44103</v>
      </c>
      <c r="E35" s="17"/>
      <c r="F35" s="17"/>
      <c r="G35" s="1">
        <f t="shared" si="0"/>
        <v>-8</v>
      </c>
      <c r="H35" s="16">
        <f t="shared" si="1"/>
        <v>-8818.08</v>
      </c>
    </row>
    <row r="36" spans="1:8" ht="15">
      <c r="A36" s="28" t="s">
        <v>96</v>
      </c>
      <c r="B36" s="16">
        <v>610.85</v>
      </c>
      <c r="C36" s="17">
        <v>44121</v>
      </c>
      <c r="D36" s="17">
        <v>44103</v>
      </c>
      <c r="E36" s="17"/>
      <c r="F36" s="17"/>
      <c r="G36" s="1">
        <f t="shared" si="0"/>
        <v>-18</v>
      </c>
      <c r="H36" s="16">
        <f t="shared" si="1"/>
        <v>-10995.300000000001</v>
      </c>
    </row>
    <row r="37" spans="1:8" ht="15">
      <c r="A37" s="28" t="s">
        <v>97</v>
      </c>
      <c r="B37" s="16">
        <v>102.46</v>
      </c>
      <c r="C37" s="17">
        <v>44133</v>
      </c>
      <c r="D37" s="17">
        <v>44103</v>
      </c>
      <c r="E37" s="17"/>
      <c r="F37" s="17"/>
      <c r="G37" s="1">
        <f t="shared" si="0"/>
        <v>-30</v>
      </c>
      <c r="H37" s="16">
        <f t="shared" si="1"/>
        <v>-3073.7999999999997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0</v>
      </c>
      <c r="C1">
        <f>COUNTA(A4:A203)</f>
        <v>0</v>
      </c>
      <c r="G1" s="20">
        <f>IF(B1&lt;&gt;0,H1/B1,0)</f>
        <v>0</v>
      </c>
      <c r="H1" s="19">
        <f>SUM(H4:H195)</f>
        <v>0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/>
      <c r="B4" s="16"/>
      <c r="C4" s="17"/>
      <c r="D4" s="17"/>
      <c r="E4" s="17"/>
      <c r="F4" s="17"/>
      <c r="G4" s="1">
        <f>D4-C4-(F4-E4)</f>
        <v>0</v>
      </c>
      <c r="H4" s="16">
        <f>B4*G4</f>
        <v>0</v>
      </c>
    </row>
    <row r="5" spans="1:8" ht="15">
      <c r="A5" s="28"/>
      <c r="B5" s="16"/>
      <c r="C5" s="17"/>
      <c r="D5" s="17"/>
      <c r="E5" s="17"/>
      <c r="F5" s="17"/>
      <c r="G5" s="1">
        <f aca="true" t="shared" si="0" ref="G5:G68">D5-C5-(F5-E5)</f>
        <v>0</v>
      </c>
      <c r="H5" s="16">
        <f aca="true" t="shared" si="1" ref="H5:H68">B5*G5</f>
        <v>0</v>
      </c>
    </row>
    <row r="6" spans="1:8" ht="15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 ht="15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 ht="15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 ht="15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 ht="1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2020-10-03T05:54:36Z</dcterms:modified>
  <cp:category/>
  <cp:version/>
  <cp:contentType/>
  <cp:contentStatus/>
</cp:coreProperties>
</file>