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3901"/>
  <workbookPr codeName="ThisWorkbook"/>
  <bookViews>
    <workbookView xmlns:d3p1="http://schemas.microsoft.com/office/spreadsheetml/2015/revision2" xWindow="-120" yWindow="-120" windowWidth="29040" windowHeight="15840" d3p1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fullPrecision="1" calcMode="auto"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<sst xmlns="http://schemas.openxmlformats.org/spreadsheetml/2006/main" uniqueCount="76">
  <si>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</si>
  <si>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</si>
  <si>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</si>
  <si>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</si>
  <si>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</si>
  <si>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</si>
  <si>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</si>
  <si>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</si>
  <si>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</si>
  <si>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</si>
  <si>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</si>
  <si>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</si>
  <si>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</si>
  <si>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</si>
  <si>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</si>
  <si>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</si>
  <si>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</si>
  <si>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</si>
  <si>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</si>
  <si>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</si>
  <si>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MORTEGLIANO-CASTIONS</t>
  </si>
  <si>
    <t>33050 MORTEGLIANO (UD) - Via L. Da Vinci, 11 - C.F. 80005260304 C.M. UDIC83900A</t>
  </si>
  <si>
    <t>2024</t>
  </si>
  <si>
    <t>2024A000001698 del 21/01/2024</t>
  </si>
  <si>
    <t>92 del 31/01/2024</t>
  </si>
  <si>
    <t>93 del 31/01/2024</t>
  </si>
  <si>
    <t>2024BENA005007049 del 23/01/2024</t>
  </si>
  <si>
    <t>1024031539 del 05/02/2024</t>
  </si>
  <si>
    <t>1024005075 del 12/01/2024</t>
  </si>
  <si>
    <t>PA-1 del 23/01/2024</t>
  </si>
  <si>
    <t>321/FVIDF del 31/01/2024</t>
  </si>
  <si>
    <t>320/FVIDF del 31/01/2024</t>
  </si>
  <si>
    <t>0000000922/PA del 18/02/2024</t>
  </si>
  <si>
    <t>0000000860/PA del 18/02/2024</t>
  </si>
  <si>
    <t>291/FE del 20/02/2024</t>
  </si>
  <si>
    <t>564/FVIDF del 23/02/2024</t>
  </si>
  <si>
    <t>781/FVIDF del 29/02/2024</t>
  </si>
  <si>
    <t>000161/PA del 29/02/2024</t>
  </si>
  <si>
    <t>330 del 19/02/2024</t>
  </si>
  <si>
    <t>84 del 05/02/2024</t>
  </si>
  <si>
    <t>1024060508 del 06/03/2024</t>
  </si>
  <si>
    <t>1121 del 20/03/2024</t>
  </si>
  <si>
    <t>49/E del 26/03/2024</t>
  </si>
  <si>
    <t>2024A000004248 del 21/03/2024</t>
  </si>
  <si>
    <t>75/E del 18/04/2024</t>
  </si>
  <si>
    <t>87/E del 03/05/2024</t>
  </si>
  <si>
    <t>1024090725 del 04/04/2024</t>
  </si>
  <si>
    <t>09/C/PA del 05/04/2024</t>
  </si>
  <si>
    <t>112 del 09/04/2024</t>
  </si>
  <si>
    <t>1654/FVIDF del 29/04/2024</t>
  </si>
  <si>
    <t>FPA 41/24 del 30/04/2024</t>
  </si>
  <si>
    <t>22 /04 del 10/04/2024</t>
  </si>
  <si>
    <t>1024120676 del 03/05/2024</t>
  </si>
  <si>
    <t>20PA del 03/05/2024</t>
  </si>
  <si>
    <t>4136/FVIAC del 27/05/2024</t>
  </si>
  <si>
    <t>21/MSCIE del 30/05/2024</t>
  </si>
  <si>
    <t>000309/PA del 31/05/2024</t>
  </si>
  <si>
    <t>62/SP del 29/05/2024</t>
  </si>
  <si>
    <t>2024A000007667 del 21/05/2024</t>
  </si>
  <si>
    <t>0000105/4 del 31/05/2024</t>
  </si>
  <si>
    <t>4565/FVIAC del 31/05/2024</t>
  </si>
  <si>
    <t>FAT-00042-74T del 30/05/2024</t>
  </si>
  <si>
    <t>26 del 30/05/2024</t>
  </si>
  <si>
    <t>000322/PA del 31/05/2024</t>
  </si>
  <si>
    <t>25 del 30/05/2024</t>
  </si>
  <si>
    <t>521 del 31/05/2024</t>
  </si>
  <si>
    <t>FPA 3/24 del 02/06/2024</t>
  </si>
  <si>
    <t>FPA2024/0141 del 26/06/2024</t>
  </si>
  <si>
    <t>832/2024 del 27/06/2024</t>
  </si>
  <si>
    <t>834/2024 del 27/06/2024</t>
  </si>
  <si>
    <t>833/2024 del 27/06/2024</t>
  </si>
  <si>
    <t>105/A del 13/06/2024</t>
  </si>
  <si>
    <t>321 del 13/06/2024</t>
  </si>
  <si>
    <t>1092/FE del 10/06/2024</t>
  </si>
  <si>
    <t>271 del 28/05/2024</t>
  </si>
  <si>
    <t>276 del 29/05/2024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</si>
</sst>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0.000"/>
  </numFmts>
  <fonts count="9">
    <font>
      <sz val="11"/>
      <name val="Calibri"/>
      <charset val="0"/>
      <color theme="1"/>
      <scheme val="minor"/>
    </font>
    <font>
      <sz val="11"/>
      <name val="Calibri"/>
      <charset val="0"/>
      <color theme="0"/>
      <scheme val="minor"/>
    </font>
    <font>
      <b/>
      <sz val="11"/>
      <name val="Calibri"/>
      <charset val="0"/>
      <color theme="1"/>
      <scheme val="minor"/>
    </font>
    <font>
      <b/>
      <sz val="14"/>
      <name val="Calibri"/>
      <charset val="0"/>
      <color theme="1"/>
      <scheme val="minor"/>
    </font>
    <font>
      <sz val="11"/>
      <name val="Calibri"/>
      <charset val="0"/>
      <color theme="1"/>
      <scheme val="minor"/>
    </font>
    <font>
      <b/>
      <sz val="16"/>
      <name val="Calibri"/>
      <charset val="0"/>
      <color theme="1"/>
      <scheme val="minor"/>
    </font>
    <font>
      <b/>
      <sz val="12"/>
      <name val="Calibri"/>
      <charset val="0"/>
      <color theme="1"/>
      <scheme val="minor"/>
    </font>
    <font>
      <sz val="10"/>
      <name val="Calibri"/>
      <charset val="0"/>
      <color theme="1"/>
      <scheme val="minor"/>
    </font>
    <font>
      <sz val="16"/>
      <name val="Calibri"/>
      <charset val="0"/>
      <color theme="1"/>
      <scheme val="minor"/>
    </font>
  </fonts>
  <fills count="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xxid="0" numFmtId="0" fontId="0" fillId="0" borderId="0"/>
  </cellStyleXfs>
  <cellXfs>
    <xf xxid="1" numFmtId="0" fontId="0" fillId="0" borderId="0" xfId="0" applyAlignment="1" applyBorder="1" applyFont="1" applyNumberFormat="1" applyFill="1" applyProtection="1"/>
    <xf xxid="2" numFmtId="0" fontId="0" fillId="0" borderId="1" xfId="0" applyAlignment="1" applyBorder="1" applyFont="1" applyNumberFormat="1" applyFill="1" applyProtection="1"/>
    <xf xxid="3" numFmtId="0" fontId="1" fillId="0" borderId="0" xfId="0" applyAlignment="1" applyBorder="1" applyFont="1" applyNumberFormat="1" applyFill="1" applyProtection="1"/>
    <xf xxid="4" numFmtId="0" fontId="3" fillId="0" borderId="0" xfId="0" applyAlignment="1" applyBorder="1" applyFont="1" applyNumberFormat="1" applyFill="1" applyProtection="1"/>
    <xf xxid="5" numFmtId="2" fontId="0" fillId="0" borderId="0" xfId="0" applyAlignment="1" applyBorder="1" applyFont="1" applyNumberFormat="1" applyFill="1" applyProtection="1"/>
    <xf xxid="6" numFmtId="14" fontId="0" fillId="0" borderId="0" xfId="0" applyAlignment="1" applyBorder="1" applyFont="1" applyNumberFormat="1" applyFill="1" applyProtection="1"/>
    <xf xxid="7" numFmtId="0" fontId="5" fillId="0" borderId="0" xfId="0" applyAlignment="1" applyBorder="1" applyFont="1" applyNumberFormat="1" applyFill="1" applyProtection="1"/>
    <xf xxid="8" numFmtId="0" fontId="2" fillId="2" borderId="1" xfId="0" applyAlignment="1" applyBorder="1" applyFont="1" applyNumberFormat="1" applyFill="1" applyProtection="1">
      <alignment horizontal="center" vertical="center" wrapText="1"/>
    </xf>
    <xf xxid="9" numFmtId="0" fontId="0" fillId="0" borderId="0" xfId="0" applyAlignment="1" applyBorder="1" applyFont="1" applyNumberFormat="1" applyFill="1" applyProtection="1">
      <alignment wrapText="1"/>
    </xf>
    <xf xxid="10" numFmtId="4" fontId="0" fillId="0" borderId="1" xfId="0" applyAlignment="1" applyBorder="1" applyFont="1" applyNumberFormat="1" applyFill="1" applyProtection="1"/>
    <xf xxid="11" numFmtId="14" fontId="0" fillId="0" borderId="1" xfId="0" applyAlignment="1" applyBorder="1" applyFont="1" applyNumberFormat="1" applyFill="1" applyProtection="1">
      <alignment horizontal="center"/>
    </xf>
    <xf xxid="12" numFmtId="16" fontId="0" fillId="0" borderId="1" xfId="0" applyAlignment="1" applyBorder="1" applyFont="1" applyNumberFormat="1" applyFill="1" applyProtection="1">
      <alignment horizontal="center"/>
    </xf>
    <xf xxid="13" numFmtId="4" fontId="0" fillId="0" borderId="0" xfId="0" applyAlignment="1" applyBorder="1" applyFont="1" applyNumberFormat="1" applyFill="1" applyProtection="1"/>
    <xf xxid="14" numFmtId="164" fontId="0" fillId="0" borderId="0" xfId="0" applyAlignment="1" applyBorder="1" applyFont="1" applyNumberFormat="1" applyFill="1" applyProtection="1"/>
    <xf xxid="15" numFmtId="0" fontId="6" fillId="0" borderId="1" xfId="0" applyAlignment="1" applyBorder="1" applyFont="1" applyNumberFormat="1" applyFill="1" applyProtection="1">
      <alignment horizontal="center" vertical="center"/>
    </xf>
    <xf xxid="16" numFmtId="0" fontId="5" fillId="0" borderId="2" xfId="0" applyAlignment="1" applyBorder="1" applyFont="1" applyNumberFormat="1" applyFill="1" applyProtection="1">
      <alignment horizontal="center" vertical="center"/>
    </xf>
    <xf xxid="17" numFmtId="49" fontId="0" fillId="0" borderId="1" xfId="0" applyAlignment="1" applyBorder="1" applyFont="1" applyNumberFormat="1" applyFill="1" applyProtection="1"/>
    <xf xxid="18" numFmtId="0" fontId="8" fillId="0" borderId="0" xfId="0" applyAlignment="1" applyBorder="1" applyFont="1" applyNumberFormat="1" applyFill="1" applyProtection="1"/>
    <xf xxid="19" numFmtId="0" fontId="3" fillId="0" borderId="0" xfId="0" applyAlignment="1" applyBorder="1" applyFont="1" applyNumberFormat="1" applyFill="1" applyProtection="1">
      <alignment horizontal="center" vertical="center"/>
    </xf>
    <xf xxid="20" numFmtId="4" fontId="3" fillId="0" borderId="0" xfId="0" applyAlignment="1" applyBorder="1" applyFont="1" applyNumberFormat="1" applyFill="1" applyProtection="1">
      <alignment horizontal="center" vertical="center"/>
    </xf>
    <xf xxid="21" numFmtId="2" fontId="3" fillId="0" borderId="0" xfId="0" applyAlignment="1" applyBorder="1" applyFont="1" applyNumberFormat="1" applyFill="1" applyProtection="1">
      <alignment horizontal="center" vertical="center"/>
    </xf>
    <xf xxid="22" numFmtId="0" fontId="0" fillId="3" borderId="3" xfId="0" applyAlignment="1" applyBorder="1" applyFont="1" applyNumberFormat="1" applyFill="1" applyProtection="1">
      <alignment horizontal="center" vertical="center"/>
    </xf>
    <xf xxid="23" numFmtId="0" fontId="0" fillId="3" borderId="4" xfId="0" applyAlignment="1" applyBorder="1" applyFont="1" applyNumberFormat="1" applyFill="1" applyProtection="1">
      <alignment horizontal="center" vertical="center"/>
    </xf>
    <xf xxid="24" numFmtId="0" fontId="0" fillId="3" borderId="5" xfId="0" applyAlignment="1" applyBorder="1" applyFont="1" applyNumberFormat="1" applyFill="1" applyProtection="1">
      <alignment horizontal="center" vertical="center"/>
    </xf>
    <xf xxid="25" numFmtId="0" fontId="7" fillId="3" borderId="5" xfId="0" applyAlignment="1" applyBorder="1" applyFont="1" applyNumberFormat="1" applyFill="1" applyProtection="1">
      <alignment horizontal="center" vertical="center" wrapText="1"/>
    </xf>
    <xf xxid="26" numFmtId="0" fontId="0" fillId="0" borderId="1" xfId="0" applyAlignment="1" applyBorder="1" applyFont="1" applyNumberFormat="1" applyFill="1" applyProtection="1">
      <alignment horizontal="center" vertical="center"/>
    </xf>
    <xf xxid="27" numFmtId="4" fontId="6" fillId="0" borderId="1" xfId="0" applyAlignment="1" applyBorder="1" applyFont="1" applyNumberFormat="1" applyFill="1" applyProtection="1">
      <alignment horizontal="center" vertical="center"/>
    </xf>
    <xf xxid="28" numFmtId="2" fontId="3" fillId="0" borderId="6" xfId="0" applyAlignment="1" applyBorder="1" applyFont="1" applyNumberFormat="1" applyFill="1" applyProtection="1">
      <alignment horizontal="center" vertical="center"/>
    </xf>
    <xf xxid="29" numFmtId="0" fontId="7" fillId="4" borderId="5" xfId="0" applyAlignment="1" applyBorder="1" applyFont="1" applyNumberFormat="1" applyFill="1" applyProtection="1">
      <alignment horizontal="center" vertical="center" wrapText="1"/>
    </xf>
    <xf xxid="30" numFmtId="0" fontId="7" fillId="4" borderId="1" xfId="0" applyAlignment="1" applyBorder="1" applyFont="1" applyNumberFormat="1" applyFill="1" applyProtection="1">
      <alignment horizontal="center" vertical="center" wrapText="1"/>
    </xf>
    <xf xxid="31" numFmtId="49" fontId="6" fillId="0" borderId="1" xfId="0" applyAlignment="1" applyBorder="1" applyFont="1" applyNumberFormat="1" applyFill="1" applyProtection="1">
      <alignment horizontal="center" vertical="center"/>
    </xf>
    <xf xxid="32" numFmtId="4" fontId="3" fillId="0" borderId="7" xfId="0" applyAlignment="1" applyBorder="1" applyFont="1" applyNumberFormat="1" applyFill="1" applyProtection="1">
      <alignment horizontal="center" vertical="center"/>
    </xf>
    <xf xxid="33" numFmtId="0" fontId="3" fillId="0" borderId="8" xfId="0" applyAlignment="1" applyBorder="1" applyFont="1" applyNumberFormat="1" applyFill="1" applyProtection="1">
      <alignment horizontal="center" vertical="center"/>
    </xf>
    <xf xxid="34" numFmtId="0" fontId="8" fillId="3" borderId="9" xfId="0" applyAlignment="1" applyBorder="1" applyFont="1" applyNumberFormat="1" applyFill="1" applyProtection="1">
      <alignment horizontal="center" vertical="center"/>
    </xf>
    <xf xxid="35" numFmtId="0" fontId="8" fillId="3" borderId="10" xfId="0" applyAlignment="1" applyBorder="1" applyFont="1" applyNumberFormat="1" applyFill="1" applyProtection="1">
      <alignment horizontal="center" vertical="center"/>
    </xf>
    <xf xxid="36" numFmtId="0" fontId="8" fillId="3" borderId="11" xfId="0" applyAlignment="1" applyBorder="1" applyFont="1" applyNumberFormat="1" applyFill="1" applyProtection="1">
      <alignment horizontal="center" vertical="center"/>
    </xf>
    <xf xxid="37" numFmtId="0" fontId="3" fillId="0" borderId="12" xfId="0" applyAlignment="1" applyBorder="1" applyFont="1" applyNumberFormat="1" applyFill="1" applyProtection="1">
      <alignment horizontal="center" vertical="center"/>
    </xf>
    <xf xxid="38" numFmtId="2" fontId="3" fillId="0" borderId="7" xfId="0" applyAlignment="1" applyBorder="1" applyFont="1" applyNumberFormat="1" applyFill="1" applyProtection="1">
      <alignment horizontal="center" vertical="center"/>
    </xf>
    <xf xxid="39" numFmtId="2" fontId="3" fillId="0" borderId="13" xfId="0" applyAlignment="1" applyBorder="1" applyFont="1" applyNumberFormat="1" applyFill="1" applyProtection="1">
      <alignment horizontal="center" vertical="center"/>
    </xf>
    <xf xxid="40" numFmtId="0" fontId="8" fillId="3" borderId="14" xfId="0" applyAlignment="1" applyBorder="1" applyFont="1" applyNumberFormat="1" applyFill="1" applyProtection="1">
      <alignment horizontal="center" vertical="center"/>
    </xf>
    <xf xxid="41" numFmtId="0" fontId="8" fillId="3" borderId="15" xfId="0" applyAlignment="1" applyBorder="1" applyFont="1" applyNumberFormat="1" applyFill="1" applyProtection="1">
      <alignment horizontal="center" vertical="center"/>
    </xf>
    <xf xxid="42" numFmtId="0" fontId="8" fillId="3" borderId="16" xfId="0" applyAlignment="1" applyBorder="1" applyFont="1" applyNumberFormat="1" applyFill="1" applyProtection="1">
      <alignment horizontal="center" vertical="center"/>
    </xf>
    <xf xxid="43" numFmtId="0" fontId="0" fillId="3" borderId="9" xfId="0" applyAlignment="1" applyBorder="1" applyFont="1" applyNumberFormat="1" applyFill="1" applyProtection="1">
      <alignment horizontal="center" vertical="center"/>
    </xf>
    <xf xxid="44" numFmtId="0" fontId="0" fillId="3" borderId="17" xfId="0" applyAlignment="1" applyBorder="1" applyFont="1" applyNumberFormat="1" applyFill="1" applyProtection="1">
      <alignment horizontal="center" vertical="center"/>
    </xf>
    <xf xxid="45" numFmtId="0" fontId="0" fillId="3" borderId="18" xfId="0" applyAlignment="1" applyBorder="1" applyFont="1" applyNumberFormat="1" applyFill="1" applyProtection="1">
      <alignment horizontal="center" vertical="center"/>
    </xf>
    <xf xxid="46" numFmtId="0" fontId="0" fillId="3" borderId="18" xfId="0" applyAlignment="1" applyBorder="1" applyFont="1" applyNumberFormat="1" applyFill="1" applyProtection="1">
      <alignment horizontal="center" vertical="center" wrapText="1"/>
    </xf>
    <xf xxid="47" numFmtId="0" fontId="0" fillId="3" borderId="11" xfId="0" applyAlignment="1" applyBorder="1" applyFont="1" applyNumberFormat="1" applyFill="1" applyProtection="1">
      <alignment horizontal="center" vertical="center" wrapText="1"/>
    </xf>
    <xf xxid="48" numFmtId="0" fontId="2" fillId="2" borderId="18" xfId="0" applyAlignment="1" applyBorder="1" applyFont="1" applyNumberFormat="1" applyFill="1" applyProtection="1">
      <alignment horizontal="center" vertical="center" wrapText="1"/>
    </xf>
    <xf xxid="49" numFmtId="0" fontId="0" fillId="0" borderId="17" xfId="0" applyAlignment="1" applyBorder="1" applyFont="1" applyNumberFormat="1" applyFill="1" applyProtection="1">
      <alignment horizontal="center" vertical="center" wrapText="1"/>
    </xf>
    <xf xxid="50"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2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16"/>
  <sheetViews>
    <sheetView view="normal" workbookViewId="0">
      <selection pane="topLeft" activeCell="C9" sqref="C9"/>
    </sheetView>
  </sheetViews>
  <sheetFormatPr defaultRowHeight="15" baseColWidth="0"/>
  <cols>
    <col min="1" max="1" width="17.56640625" style="0" customWidth="1"/>
    <col min="2" max="4" width="16.56640625" style="0" customWidth="1"/>
    <col min="5" max="5" width="14.8515625" style="0" customWidth="1"/>
    <col min="6" max="6" width="16.56640625" style="0" customWidth="1"/>
    <col min="7" max="7" width="36.56640625" style="0" customWidth="1"/>
    <col min="8" max="16384" width="9.13671875" style="0" customWidth="1"/>
  </cols>
  <sheetData>
    <row r="1" spans="1:1">
      <c r="A1" s="2"/>
    </row>
    <row r="2" spans="2:2" ht="15.95" customHeight="1">
      <c r="B2" s="3" t="s">
        <v>20</v>
      </c>
    </row>
    <row r="3" spans="2:2" ht="12.75" customHeight="1">
      <c r="B3" t="s">
        <v>21</v>
      </c>
    </row>
    <row r="4" ht="15.75" thickBot="1"/>
    <row r="5" spans="2:6" ht="18" customHeight="1" thickBot="1">
      <c r="B5" s="6" t="s">
        <v>17</v>
      </c>
      <c r="F5" s="15" t="s">
        <v>22</v>
      </c>
    </row>
    <row r="7" spans="1:6" s="17" customFormat="1" ht="24.95" customHeight="1">
      <c r="A7" s="33" t="s">
        <v>1</v>
      </c>
      <c r="B7" s="34"/>
      <c r="C7" s="34"/>
      <c r="D7" s="34"/>
      <c r="E7" s="34"/>
      <c r="F7" s="35"/>
    </row>
    <row r="8" spans="1:6" ht="30.75" customHeight="1">
      <c r="A8" s="42" t="s">
        <v>0</v>
      </c>
      <c r="B8" s="43"/>
      <c r="C8" s="44" t="s">
        <v>5</v>
      </c>
      <c r="D8" s="43"/>
      <c r="E8" s="45" t="s">
        <v>11</v>
      </c>
      <c r="F8" s="46"/>
    </row>
    <row r="9" spans="1:6" ht="29.25" customHeight="1" thickBot="1">
      <c r="A9" s="36">
        <f>SUM(B13:B16)</f>
        <v>53</v>
      </c>
      <c r="B9" s="32"/>
      <c r="C9" s="31">
        <f>SUM(C13:C16)</f>
        <v>83351.08</v>
      </c>
      <c r="D9" s="32"/>
      <c r="E9" s="37">
        <f>('Trimestre 1'!H1+'Trimestre 2'!H1+'Trimestre 3'!H1+'Trimestre 4'!H1)/C9</f>
        <v>-13.495443250405394</v>
      </c>
      <c r="F9" s="38"/>
    </row>
    <row r="10" spans="1:6" customFormat="1" ht="20.1" customHeight="1" thickBot="1">
      <c r="A10" s="18"/>
      <c r="B10" s="18"/>
      <c r="C10" s="19"/>
      <c r="D10" s="18"/>
      <c r="E10" s="20"/>
      <c r="F10" s="27"/>
    </row>
    <row r="11" spans="1:6" s="17" customFormat="1" ht="24.95" customHeight="1">
      <c r="A11" s="39" t="s">
        <v>2</v>
      </c>
      <c r="B11" s="40"/>
      <c r="C11" s="40"/>
      <c r="D11" s="40"/>
      <c r="E11" s="40"/>
      <c r="F11" s="41"/>
    </row>
    <row r="12" spans="1:10" ht="46.5" customHeight="1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  <c r="G12"/>
      <c r="H12"/>
      <c r="I12"/>
      <c r="J12"/>
    </row>
    <row r="13" spans="1:11" ht="22.5" customHeight="1">
      <c r="A13" s="25" t="s">
        <v>13</v>
      </c>
      <c r="B13" s="14">
        <f>'Trimestre 1'!C1</f>
        <v>18</v>
      </c>
      <c r="C13" s="26">
        <f>'Trimestre 1'!B1</f>
        <v>21208.480000000003</v>
      </c>
      <c r="D13" s="26">
        <f>'Trimestre 1'!G1</f>
        <v>-9.4471918779657944</v>
      </c>
      <c r="E13" s="26">
        <v>133000.41</v>
      </c>
      <c r="F13" s="30">
        <v>7</v>
      </c>
      <c r="G13" s="4"/>
      <c r="H13" s="5"/>
      <c r="I13" s="5"/>
      <c r="J13"/>
      <c r="K13"/>
    </row>
    <row r="14" spans="1:11" ht="22.5" customHeight="1">
      <c r="A14" s="25" t="s">
        <v>14</v>
      </c>
      <c r="B14" s="14">
        <f>'Trimestre 2'!C1</f>
        <v>26</v>
      </c>
      <c r="C14" s="26">
        <f>'Trimestre 2'!B1</f>
        <v>33817.5</v>
      </c>
      <c r="D14" s="26">
        <f>'Trimestre 2'!G1</f>
        <v>-16.616801655947363</v>
      </c>
      <c r="E14" s="26">
        <v>129969.93</v>
      </c>
      <c r="F14" s="30">
        <v>6</v>
      </c>
      <c r="G14"/>
      <c r="H14"/>
      <c r="I14"/>
      <c r="J14"/>
      <c r="K14"/>
    </row>
    <row r="15" spans="1:6" ht="22.5" customHeight="1">
      <c r="A15" s="25" t="s">
        <v>15</v>
      </c>
      <c r="B15" s="14">
        <f>'Trimestre 3'!C1</f>
        <v>9</v>
      </c>
      <c r="C15" s="26">
        <f>'Trimestre 3'!B1</f>
        <v>28325.1</v>
      </c>
      <c r="D15" s="26">
        <f>'Trimestre 3'!G1</f>
        <v>-12.799972462586187</v>
      </c>
      <c r="E15" s="26"/>
      <c r="F15" s="30"/>
    </row>
    <row r="16" spans="1:6" ht="21.75" customHeight="1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21208.480000000003</v>
      </c>
      <c r="C1" s="49">
        <f>COUNTA(A4:A203)</f>
        <v>18</v>
      </c>
      <c r="G1" s="13">
        <f>IF(B1&lt;&gt;0,H1/B1,0)</f>
        <v>-9.4471918779657944</v>
      </c>
      <c r="H1" s="12">
        <f>SUM(H4:H195)</f>
        <v>-200360.58000000005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23</v>
      </c>
      <c r="B4" s="9">
        <v>48.75</v>
      </c>
      <c r="C4" s="10">
        <v>45342</v>
      </c>
      <c r="D4" s="10">
        <v>45331</v>
      </c>
      <c r="E4" s="10"/>
      <c r="F4" s="10"/>
      <c r="G4" s="1">
        <f>D4-C4-(F4-E4)</f>
        <v>-11</v>
      </c>
      <c r="H4" s="9">
        <f>B4*G4</f>
        <v>-536.25</v>
      </c>
    </row>
    <row r="5" spans="1:8">
      <c r="A5" s="16" t="s">
        <v>24</v>
      </c>
      <c r="B5" s="9">
        <v>3080.63</v>
      </c>
      <c r="C5" s="10">
        <v>45352</v>
      </c>
      <c r="D5" s="10">
        <v>45331</v>
      </c>
      <c r="E5" s="10"/>
      <c r="F5" s="10"/>
      <c r="G5" s="1">
        <f t="shared" si="0" ref="G5:G68">D5-C5-(F5-E5)</f>
        <v>-21</v>
      </c>
      <c r="H5" s="9">
        <f t="shared" si="1" ref="H5:H68">B5*G5</f>
        <v>-64693.23</v>
      </c>
    </row>
    <row r="6" spans="1:8">
      <c r="A6" s="16" t="s">
        <v>25</v>
      </c>
      <c r="B6" s="9">
        <v>2355.23</v>
      </c>
      <c r="C6" s="10">
        <v>45352</v>
      </c>
      <c r="D6" s="10">
        <v>45331</v>
      </c>
      <c r="E6" s="10"/>
      <c r="F6" s="10"/>
      <c r="G6" s="1">
        <f t="shared" si="0">D6-C6-(F6-E6)</f>
        <v>-21</v>
      </c>
      <c r="H6" s="9">
        <f t="shared" si="1">B6*G6</f>
        <v>-49459.83</v>
      </c>
    </row>
    <row r="7" spans="1:8">
      <c r="A7" s="16" t="s">
        <v>26</v>
      </c>
      <c r="B7" s="9">
        <v>2088</v>
      </c>
      <c r="C7" s="10">
        <v>45344</v>
      </c>
      <c r="D7" s="10">
        <v>45331</v>
      </c>
      <c r="E7" s="10"/>
      <c r="F7" s="10"/>
      <c r="G7" s="1">
        <f t="shared" si="0">D7-C7-(F7-E7)</f>
        <v>-13</v>
      </c>
      <c r="H7" s="9">
        <f t="shared" si="1">B7*G7</f>
        <v>-27144</v>
      </c>
    </row>
    <row r="8" spans="1:8">
      <c r="A8" s="16" t="s">
        <v>27</v>
      </c>
      <c r="B8" s="9">
        <v>85.05</v>
      </c>
      <c r="C8" s="10">
        <v>45357</v>
      </c>
      <c r="D8" s="10">
        <v>45331</v>
      </c>
      <c r="E8" s="10"/>
      <c r="F8" s="10"/>
      <c r="G8" s="1">
        <f t="shared" si="0">D8-C8-(F8-E8)</f>
        <v>-26</v>
      </c>
      <c r="H8" s="9">
        <f t="shared" si="1">B8*G8</f>
        <v>-2211.3</v>
      </c>
    </row>
    <row r="9" spans="1:8">
      <c r="A9" s="16" t="s">
        <v>28</v>
      </c>
      <c r="B9" s="9">
        <v>190.89</v>
      </c>
      <c r="C9" s="10">
        <v>45333</v>
      </c>
      <c r="D9" s="10">
        <v>45331</v>
      </c>
      <c r="E9" s="10"/>
      <c r="F9" s="10"/>
      <c r="G9" s="1">
        <f t="shared" si="0">D9-C9-(F9-E9)</f>
        <v>-2</v>
      </c>
      <c r="H9" s="9">
        <f t="shared" si="1">B9*G9</f>
        <v>-381.78</v>
      </c>
    </row>
    <row r="10" spans="1:8">
      <c r="A10" s="16" t="s">
        <v>29</v>
      </c>
      <c r="B10" s="9">
        <v>450</v>
      </c>
      <c r="C10" s="10">
        <v>45344</v>
      </c>
      <c r="D10" s="10">
        <v>45331</v>
      </c>
      <c r="E10" s="10"/>
      <c r="F10" s="10"/>
      <c r="G10" s="1">
        <f t="shared" si="0">D10-C10-(F10-E10)</f>
        <v>-13</v>
      </c>
      <c r="H10" s="9">
        <f t="shared" si="1">B10*G10</f>
        <v>-5850</v>
      </c>
    </row>
    <row r="11" spans="1:8">
      <c r="A11" s="16" t="s">
        <v>30</v>
      </c>
      <c r="B11" s="9">
        <v>1302.28</v>
      </c>
      <c r="C11" s="10">
        <v>45352</v>
      </c>
      <c r="D11" s="10">
        <v>45338</v>
      </c>
      <c r="E11" s="10"/>
      <c r="F11" s="10"/>
      <c r="G11" s="1">
        <f t="shared" si="0">D11-C11-(F11-E11)</f>
        <v>-14</v>
      </c>
      <c r="H11" s="9">
        <f t="shared" si="1">B11*G11</f>
        <v>-18231.92</v>
      </c>
    </row>
    <row r="12" spans="1:8">
      <c r="A12" s="16" t="s">
        <v>31</v>
      </c>
      <c r="B12" s="9">
        <v>3908.72</v>
      </c>
      <c r="C12" s="10">
        <v>45352</v>
      </c>
      <c r="D12" s="10">
        <v>45338</v>
      </c>
      <c r="E12" s="10"/>
      <c r="F12" s="10"/>
      <c r="G12" s="1">
        <f t="shared" si="0">D12-C12-(F12-E12)</f>
        <v>-14</v>
      </c>
      <c r="H12" s="9">
        <f t="shared" si="1">B12*G12</f>
        <v>-54722.08</v>
      </c>
    </row>
    <row r="13" spans="1:8">
      <c r="A13" s="16" t="s">
        <v>32</v>
      </c>
      <c r="B13" s="9">
        <v>1275</v>
      </c>
      <c r="C13" s="10">
        <v>45370</v>
      </c>
      <c r="D13" s="10">
        <v>45366</v>
      </c>
      <c r="E13" s="10"/>
      <c r="F13" s="10"/>
      <c r="G13" s="1">
        <f t="shared" si="0">D13-C13-(F13-E13)</f>
        <v>-4</v>
      </c>
      <c r="H13" s="9">
        <f t="shared" si="1">B13*G13</f>
        <v>-5100</v>
      </c>
    </row>
    <row r="14" spans="1:8">
      <c r="A14" s="16" t="s">
        <v>33</v>
      </c>
      <c r="B14" s="9">
        <v>500</v>
      </c>
      <c r="C14" s="10">
        <v>45370</v>
      </c>
      <c r="D14" s="10">
        <v>45366</v>
      </c>
      <c r="E14" s="10"/>
      <c r="F14" s="10"/>
      <c r="G14" s="1">
        <f t="shared" si="0">D14-C14-(F14-E14)</f>
        <v>-4</v>
      </c>
      <c r="H14" s="9">
        <f t="shared" si="1">B14*G14</f>
        <v>-2000</v>
      </c>
    </row>
    <row r="15" spans="1:8">
      <c r="A15" s="16" t="s">
        <v>34</v>
      </c>
      <c r="B15" s="9">
        <v>141.44</v>
      </c>
      <c r="C15" s="10">
        <v>45372</v>
      </c>
      <c r="D15" s="10">
        <v>45366</v>
      </c>
      <c r="E15" s="10"/>
      <c r="F15" s="10"/>
      <c r="G15" s="1">
        <f t="shared" si="0">D15-C15-(F15-E15)</f>
        <v>-6</v>
      </c>
      <c r="H15" s="9">
        <f t="shared" si="1">B15*G15</f>
        <v>-848.64</v>
      </c>
    </row>
    <row r="16" spans="1:8">
      <c r="A16" s="16" t="s">
        <v>35</v>
      </c>
      <c r="B16" s="9">
        <v>57.3</v>
      </c>
      <c r="C16" s="10">
        <v>45375</v>
      </c>
      <c r="D16" s="10">
        <v>45366</v>
      </c>
      <c r="E16" s="10"/>
      <c r="F16" s="10"/>
      <c r="G16" s="1">
        <f t="shared" si="0">D16-C16-(F16-E16)</f>
        <v>-9</v>
      </c>
      <c r="H16" s="9">
        <f t="shared" si="1">B16*G16</f>
        <v>-515.7</v>
      </c>
    </row>
    <row r="17" spans="1:8">
      <c r="A17" s="16" t="s">
        <v>36</v>
      </c>
      <c r="B17" s="9">
        <v>460.4</v>
      </c>
      <c r="C17" s="10">
        <v>45381</v>
      </c>
      <c r="D17" s="10">
        <v>45366</v>
      </c>
      <c r="E17" s="10"/>
      <c r="F17" s="10"/>
      <c r="G17" s="1">
        <f t="shared" si="0">D17-C17-(F17-E17)</f>
        <v>-15</v>
      </c>
      <c r="H17" s="9">
        <f t="shared" si="1">B17*G17</f>
        <v>-6906</v>
      </c>
    </row>
    <row r="18" spans="1:8">
      <c r="A18" s="16" t="s">
        <v>37</v>
      </c>
      <c r="B18" s="9">
        <v>315</v>
      </c>
      <c r="C18" s="10">
        <v>45381</v>
      </c>
      <c r="D18" s="10">
        <v>45366</v>
      </c>
      <c r="E18" s="10"/>
      <c r="F18" s="10"/>
      <c r="G18" s="1">
        <f t="shared" si="0">D18-C18-(F18-E18)</f>
        <v>-15</v>
      </c>
      <c r="H18" s="9">
        <f t="shared" si="1">B18*G18</f>
        <v>-4725</v>
      </c>
    </row>
    <row r="19" spans="1:8">
      <c r="A19" s="16" t="s">
        <v>38</v>
      </c>
      <c r="B19" s="9">
        <v>2048</v>
      </c>
      <c r="C19" s="10">
        <v>45371</v>
      </c>
      <c r="D19" s="10">
        <v>45372</v>
      </c>
      <c r="E19" s="10"/>
      <c r="F19" s="10"/>
      <c r="G19" s="1">
        <f t="shared" si="0">D19-C19-(F19-E19)</f>
        <v>1</v>
      </c>
      <c r="H19" s="9">
        <f t="shared" si="1">B19*G19</f>
        <v>2048</v>
      </c>
    </row>
    <row r="20" spans="1:8">
      <c r="A20" s="16" t="s">
        <v>39</v>
      </c>
      <c r="B20" s="9">
        <v>2814.8</v>
      </c>
      <c r="C20" s="10">
        <v>45357</v>
      </c>
      <c r="D20" s="10">
        <v>45372</v>
      </c>
      <c r="E20" s="10"/>
      <c r="F20" s="10"/>
      <c r="G20" s="1">
        <f t="shared" si="0">D20-C20-(F20-E20)</f>
        <v>15</v>
      </c>
      <c r="H20" s="9">
        <f t="shared" si="1">B20*G20</f>
        <v>42222</v>
      </c>
    </row>
    <row r="21" spans="1:8">
      <c r="A21" s="16" t="s">
        <v>40</v>
      </c>
      <c r="B21" s="9">
        <v>86.99</v>
      </c>
      <c r="C21" s="10">
        <v>45387</v>
      </c>
      <c r="D21" s="10">
        <v>45372</v>
      </c>
      <c r="E21" s="10"/>
      <c r="F21" s="10"/>
      <c r="G21" s="1">
        <f t="shared" si="0">D21-C21-(F21-E21)</f>
        <v>-15</v>
      </c>
      <c r="H21" s="9">
        <f t="shared" si="1">B21*G21</f>
        <v>-1304.85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33817.5</v>
      </c>
      <c r="C1" s="49">
        <f>COUNTA(A4:A203)</f>
        <v>26</v>
      </c>
      <c r="G1" s="13">
        <f>IF(B1&lt;&gt;0,H1/B1,0)</f>
        <v>-16.616801655947363</v>
      </c>
      <c r="H1" s="12">
        <f>SUM(H4:H195)</f>
        <v>-561938.69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41</v>
      </c>
      <c r="B4" s="9">
        <v>2252</v>
      </c>
      <c r="C4" s="10">
        <v>45401</v>
      </c>
      <c r="D4" s="10">
        <v>45385</v>
      </c>
      <c r="E4" s="10"/>
      <c r="F4" s="10"/>
      <c r="G4" s="1">
        <f>D4-C4-(F4-E4)</f>
        <v>-16</v>
      </c>
      <c r="H4" s="9">
        <f>B4*G4</f>
        <v>-36032</v>
      </c>
    </row>
    <row r="5" spans="1:8">
      <c r="A5" s="16" t="s">
        <v>42</v>
      </c>
      <c r="B5" s="9">
        <v>1240</v>
      </c>
      <c r="C5" s="10">
        <v>45407</v>
      </c>
      <c r="D5" s="10">
        <v>45385</v>
      </c>
      <c r="E5" s="10"/>
      <c r="F5" s="10"/>
      <c r="G5" s="1">
        <f t="shared" si="0" ref="G5:G68">D5-C5-(F5-E5)</f>
        <v>-22</v>
      </c>
      <c r="H5" s="9">
        <f t="shared" si="1" ref="H5:H68">B5*G5</f>
        <v>-27280</v>
      </c>
    </row>
    <row r="6" spans="1:8">
      <c r="A6" s="16" t="s">
        <v>43</v>
      </c>
      <c r="B6" s="9">
        <v>48.75</v>
      </c>
      <c r="C6" s="10">
        <v>45402</v>
      </c>
      <c r="D6" s="10">
        <v>45385</v>
      </c>
      <c r="E6" s="10"/>
      <c r="F6" s="10"/>
      <c r="G6" s="1">
        <f t="shared" si="0">D6-C6-(F6-E6)</f>
        <v>-17</v>
      </c>
      <c r="H6" s="9">
        <f t="shared" si="1">B6*G6</f>
        <v>-828.75</v>
      </c>
    </row>
    <row r="7" spans="1:8">
      <c r="A7" s="16" t="s">
        <v>44</v>
      </c>
      <c r="B7" s="9">
        <v>590</v>
      </c>
      <c r="C7" s="10">
        <v>45430</v>
      </c>
      <c r="D7" s="10">
        <v>45426</v>
      </c>
      <c r="E7" s="10"/>
      <c r="F7" s="10"/>
      <c r="G7" s="1">
        <f t="shared" si="0">D7-C7-(F7-E7)</f>
        <v>-4</v>
      </c>
      <c r="H7" s="9">
        <f t="shared" si="1">B7*G7</f>
        <v>-2360</v>
      </c>
    </row>
    <row r="8" spans="1:8">
      <c r="A8" s="16" t="s">
        <v>45</v>
      </c>
      <c r="B8" s="9">
        <v>1390</v>
      </c>
      <c r="C8" s="10">
        <v>45445</v>
      </c>
      <c r="D8" s="10">
        <v>45426</v>
      </c>
      <c r="E8" s="10"/>
      <c r="F8" s="10"/>
      <c r="G8" s="1">
        <f t="shared" si="0">D8-C8-(F8-E8)</f>
        <v>-19</v>
      </c>
      <c r="H8" s="9">
        <f t="shared" si="1">B8*G8</f>
        <v>-26410</v>
      </c>
    </row>
    <row r="9" spans="1:8">
      <c r="A9" s="16" t="s">
        <v>46</v>
      </c>
      <c r="B9" s="9">
        <v>16.61</v>
      </c>
      <c r="C9" s="10">
        <v>45416</v>
      </c>
      <c r="D9" s="10">
        <v>45426</v>
      </c>
      <c r="E9" s="10"/>
      <c r="F9" s="10"/>
      <c r="G9" s="1">
        <f t="shared" si="0">D9-C9-(F9-E9)</f>
        <v>10</v>
      </c>
      <c r="H9" s="9">
        <f t="shared" si="1">B9*G9</f>
        <v>166.1</v>
      </c>
    </row>
    <row r="10" spans="1:8">
      <c r="A10" s="16" t="s">
        <v>47</v>
      </c>
      <c r="B10" s="9">
        <v>178</v>
      </c>
      <c r="C10" s="10">
        <v>45417</v>
      </c>
      <c r="D10" s="10">
        <v>45426</v>
      </c>
      <c r="E10" s="10"/>
      <c r="F10" s="10"/>
      <c r="G10" s="1">
        <f t="shared" si="0">D10-C10-(F10-E10)</f>
        <v>9</v>
      </c>
      <c r="H10" s="9">
        <f t="shared" si="1">B10*G10</f>
        <v>1602</v>
      </c>
    </row>
    <row r="11" spans="1:8">
      <c r="A11" s="16" t="s">
        <v>48</v>
      </c>
      <c r="B11" s="9">
        <v>900</v>
      </c>
      <c r="C11" s="10">
        <v>45421</v>
      </c>
      <c r="D11" s="10">
        <v>45426</v>
      </c>
      <c r="E11" s="10"/>
      <c r="F11" s="10"/>
      <c r="G11" s="1">
        <f t="shared" si="0">D11-C11-(F11-E11)</f>
        <v>5</v>
      </c>
      <c r="H11" s="9">
        <f t="shared" si="1">B11*G11</f>
        <v>4500</v>
      </c>
    </row>
    <row r="12" spans="1:8">
      <c r="A12" s="16" t="s">
        <v>49</v>
      </c>
      <c r="B12" s="9">
        <v>9.39</v>
      </c>
      <c r="C12" s="10">
        <v>45441</v>
      </c>
      <c r="D12" s="10">
        <v>45426</v>
      </c>
      <c r="E12" s="10"/>
      <c r="F12" s="10"/>
      <c r="G12" s="1">
        <f t="shared" si="0">D12-C12-(F12-E12)</f>
        <v>-15</v>
      </c>
      <c r="H12" s="9">
        <f t="shared" si="1">B12*G12</f>
        <v>-140.85</v>
      </c>
    </row>
    <row r="13" spans="1:8">
      <c r="A13" s="16" t="s">
        <v>50</v>
      </c>
      <c r="B13" s="9">
        <v>252.2</v>
      </c>
      <c r="C13" s="10">
        <v>45442</v>
      </c>
      <c r="D13" s="10">
        <v>45426</v>
      </c>
      <c r="E13" s="10"/>
      <c r="F13" s="10"/>
      <c r="G13" s="1">
        <f t="shared" si="0">D13-C13-(F13-E13)</f>
        <v>-16</v>
      </c>
      <c r="H13" s="9">
        <f t="shared" si="1">B13*G13</f>
        <v>-4035.2</v>
      </c>
    </row>
    <row r="14" spans="1:8">
      <c r="A14" s="16" t="s">
        <v>51</v>
      </c>
      <c r="B14" s="9">
        <v>150.26</v>
      </c>
      <c r="C14" s="10">
        <v>45422</v>
      </c>
      <c r="D14" s="10">
        <v>45426</v>
      </c>
      <c r="E14" s="10"/>
      <c r="F14" s="10"/>
      <c r="G14" s="1">
        <f t="shared" si="0">D14-C14-(F14-E14)</f>
        <v>4</v>
      </c>
      <c r="H14" s="9">
        <f t="shared" si="1">B14*G14</f>
        <v>601.04</v>
      </c>
    </row>
    <row r="15" spans="1:8">
      <c r="A15" s="16" t="s">
        <v>52</v>
      </c>
      <c r="B15" s="9">
        <v>26.59</v>
      </c>
      <c r="C15" s="10">
        <v>45445</v>
      </c>
      <c r="D15" s="10">
        <v>45426</v>
      </c>
      <c r="E15" s="10"/>
      <c r="F15" s="10"/>
      <c r="G15" s="1">
        <f t="shared" si="0">D15-C15-(F15-E15)</f>
        <v>-19</v>
      </c>
      <c r="H15" s="9">
        <f t="shared" si="1">B15*G15</f>
        <v>-505.21</v>
      </c>
    </row>
    <row r="16" spans="1:8">
      <c r="A16" s="16" t="s">
        <v>53</v>
      </c>
      <c r="B16" s="9">
        <v>863.64</v>
      </c>
      <c r="C16" s="10">
        <v>45445</v>
      </c>
      <c r="D16" s="10">
        <v>45426</v>
      </c>
      <c r="E16" s="10"/>
      <c r="F16" s="10"/>
      <c r="G16" s="1">
        <f t="shared" si="0">D16-C16-(F16-E16)</f>
        <v>-19</v>
      </c>
      <c r="H16" s="9">
        <f t="shared" si="1">B16*G16</f>
        <v>-16409.16</v>
      </c>
    </row>
    <row r="17" spans="1:8">
      <c r="A17" s="16" t="s">
        <v>54</v>
      </c>
      <c r="B17" s="9">
        <v>343.48</v>
      </c>
      <c r="C17" s="10">
        <v>45469</v>
      </c>
      <c r="D17" s="10">
        <v>45455</v>
      </c>
      <c r="E17" s="10"/>
      <c r="F17" s="10"/>
      <c r="G17" s="1">
        <f t="shared" si="0">D17-C17-(F17-E17)</f>
        <v>-14</v>
      </c>
      <c r="H17" s="9">
        <f t="shared" si="1">B17*G17</f>
        <v>-4808.72</v>
      </c>
    </row>
    <row r="18" spans="1:8">
      <c r="A18" s="16" t="s">
        <v>55</v>
      </c>
      <c r="B18" s="9">
        <v>37</v>
      </c>
      <c r="C18" s="10">
        <v>45472</v>
      </c>
      <c r="D18" s="10">
        <v>45455</v>
      </c>
      <c r="E18" s="10"/>
      <c r="F18" s="10"/>
      <c r="G18" s="1">
        <f t="shared" si="0">D18-C18-(F18-E18)</f>
        <v>-17</v>
      </c>
      <c r="H18" s="9">
        <f t="shared" si="1">B18*G18</f>
        <v>-629</v>
      </c>
    </row>
    <row r="19" spans="1:8">
      <c r="A19" s="16" t="s">
        <v>56</v>
      </c>
      <c r="B19" s="9">
        <v>6900</v>
      </c>
      <c r="C19" s="10">
        <v>45473</v>
      </c>
      <c r="D19" s="10">
        <v>45455</v>
      </c>
      <c r="E19" s="10"/>
      <c r="F19" s="10"/>
      <c r="G19" s="1">
        <f t="shared" si="0">D19-C19-(F19-E19)</f>
        <v>-18</v>
      </c>
      <c r="H19" s="9">
        <f t="shared" si="1">B19*G19</f>
        <v>-124200</v>
      </c>
    </row>
    <row r="20" spans="1:8">
      <c r="A20" s="16" t="s">
        <v>57</v>
      </c>
      <c r="B20" s="9">
        <v>1150.5</v>
      </c>
      <c r="C20" s="10">
        <v>45471</v>
      </c>
      <c r="D20" s="10">
        <v>45455</v>
      </c>
      <c r="E20" s="10"/>
      <c r="F20" s="10"/>
      <c r="G20" s="1">
        <f t="shared" si="0">D20-C20-(F20-E20)</f>
        <v>-16</v>
      </c>
      <c r="H20" s="9">
        <f t="shared" si="1">B20*G20</f>
        <v>-18408</v>
      </c>
    </row>
    <row r="21" spans="1:8">
      <c r="A21" s="16" t="s">
        <v>58</v>
      </c>
      <c r="B21" s="9">
        <v>48.75</v>
      </c>
      <c r="C21" s="10">
        <v>45463</v>
      </c>
      <c r="D21" s="10">
        <v>45455</v>
      </c>
      <c r="E21" s="10"/>
      <c r="F21" s="10"/>
      <c r="G21" s="1">
        <f t="shared" si="0">D21-C21-(F21-E21)</f>
        <v>-8</v>
      </c>
      <c r="H21" s="9">
        <f t="shared" si="1">B21*G21</f>
        <v>-390</v>
      </c>
    </row>
    <row r="22" spans="1:8">
      <c r="A22" s="16" t="s">
        <v>59</v>
      </c>
      <c r="B22" s="9">
        <v>432</v>
      </c>
      <c r="C22" s="10">
        <v>45473</v>
      </c>
      <c r="D22" s="10">
        <v>45455</v>
      </c>
      <c r="E22" s="10"/>
      <c r="F22" s="10"/>
      <c r="G22" s="1">
        <f t="shared" si="0">D22-C22-(F22-E22)</f>
        <v>-18</v>
      </c>
      <c r="H22" s="9">
        <f t="shared" si="1">B22*G22</f>
        <v>-7776</v>
      </c>
    </row>
    <row r="23" spans="1:8">
      <c r="A23" s="16" t="s">
        <v>60</v>
      </c>
      <c r="B23" s="9">
        <v>104.67</v>
      </c>
      <c r="C23" s="10">
        <v>45473</v>
      </c>
      <c r="D23" s="10">
        <v>45455</v>
      </c>
      <c r="E23" s="10"/>
      <c r="F23" s="10"/>
      <c r="G23" s="1">
        <f t="shared" si="0">D23-C23-(F23-E23)</f>
        <v>-18</v>
      </c>
      <c r="H23" s="9">
        <f t="shared" si="1">B23*G23</f>
        <v>-1884.06</v>
      </c>
    </row>
    <row r="24" spans="1:8">
      <c r="A24" s="16" t="s">
        <v>61</v>
      </c>
      <c r="B24" s="9">
        <v>12220</v>
      </c>
      <c r="C24" s="10">
        <v>45472</v>
      </c>
      <c r="D24" s="10">
        <v>45455</v>
      </c>
      <c r="E24" s="10"/>
      <c r="F24" s="10"/>
      <c r="G24" s="1">
        <f t="shared" si="0">D24-C24-(F24-E24)</f>
        <v>-17</v>
      </c>
      <c r="H24" s="9">
        <f t="shared" si="1">B24*G24</f>
        <v>-207740</v>
      </c>
    </row>
    <row r="25" spans="1:8">
      <c r="A25" s="16" t="s">
        <v>62</v>
      </c>
      <c r="B25" s="9">
        <v>230</v>
      </c>
      <c r="C25" s="10">
        <v>45472</v>
      </c>
      <c r="D25" s="10">
        <v>45455</v>
      </c>
      <c r="E25" s="10"/>
      <c r="F25" s="10"/>
      <c r="G25" s="1">
        <f t="shared" si="0">D25-C25-(F25-E25)</f>
        <v>-17</v>
      </c>
      <c r="H25" s="9">
        <f t="shared" si="1">B25*G25</f>
        <v>-3910</v>
      </c>
    </row>
    <row r="26" spans="1:8">
      <c r="A26" s="16" t="s">
        <v>63</v>
      </c>
      <c r="B26" s="9">
        <v>315</v>
      </c>
      <c r="C26" s="10">
        <v>45473</v>
      </c>
      <c r="D26" s="10">
        <v>45455</v>
      </c>
      <c r="E26" s="10"/>
      <c r="F26" s="10"/>
      <c r="G26" s="1">
        <f t="shared" si="0">D26-C26-(F26-E26)</f>
        <v>-18</v>
      </c>
      <c r="H26" s="9">
        <f t="shared" si="1">B26*G26</f>
        <v>-5670</v>
      </c>
    </row>
    <row r="27" spans="1:8">
      <c r="A27" s="16" t="s">
        <v>64</v>
      </c>
      <c r="B27" s="9">
        <v>345</v>
      </c>
      <c r="C27" s="10">
        <v>45472</v>
      </c>
      <c r="D27" s="10">
        <v>45455</v>
      </c>
      <c r="E27" s="10"/>
      <c r="F27" s="10"/>
      <c r="G27" s="1">
        <f t="shared" si="0">D27-C27-(F27-E27)</f>
        <v>-17</v>
      </c>
      <c r="H27" s="9">
        <f t="shared" si="1">B27*G27</f>
        <v>-5865</v>
      </c>
    </row>
    <row r="28" spans="1:8">
      <c r="A28" s="16" t="s">
        <v>65</v>
      </c>
      <c r="B28" s="9">
        <v>973.66</v>
      </c>
      <c r="C28" s="10">
        <v>45473</v>
      </c>
      <c r="D28" s="10">
        <v>45455</v>
      </c>
      <c r="E28" s="10"/>
      <c r="F28" s="10"/>
      <c r="G28" s="1">
        <f t="shared" si="0">D28-C28-(F28-E28)</f>
        <v>-18</v>
      </c>
      <c r="H28" s="9">
        <f t="shared" si="1">B28*G28</f>
        <v>-17525.88</v>
      </c>
    </row>
    <row r="29" spans="1:8">
      <c r="A29" s="16" t="s">
        <v>66</v>
      </c>
      <c r="B29" s="9">
        <v>2800</v>
      </c>
      <c r="C29" s="10">
        <v>45475</v>
      </c>
      <c r="D29" s="10">
        <v>45455</v>
      </c>
      <c r="E29" s="10"/>
      <c r="F29" s="10"/>
      <c r="G29" s="1">
        <f t="shared" si="0">D29-C29-(F29-E29)</f>
        <v>-20</v>
      </c>
      <c r="H29" s="9">
        <f t="shared" si="1">B29*G29</f>
        <v>-56000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28325.1</v>
      </c>
      <c r="C1" s="49">
        <f>COUNTA(A4:A203)</f>
        <v>9</v>
      </c>
      <c r="G1" s="13">
        <f>IF(B1&lt;&gt;0,H1/B1,0)</f>
        <v>-12.799972462586187</v>
      </c>
      <c r="H1" s="12">
        <f>SUM(H4:H195)</f>
        <v>-362560.5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67</v>
      </c>
      <c r="B4" s="9">
        <v>24544.1</v>
      </c>
      <c r="C4" s="10">
        <v>45499</v>
      </c>
      <c r="D4" s="10">
        <v>45484</v>
      </c>
      <c r="E4" s="10"/>
      <c r="F4" s="10"/>
      <c r="G4" s="1">
        <f>D4-C4-(F4-E4)</f>
        <v>-15</v>
      </c>
      <c r="H4" s="9">
        <f>B4*G4</f>
        <v>-368161.5</v>
      </c>
    </row>
    <row r="5" spans="1:8">
      <c r="A5" s="16" t="s">
        <v>68</v>
      </c>
      <c r="B5" s="9">
        <v>160</v>
      </c>
      <c r="C5" s="10">
        <v>45500</v>
      </c>
      <c r="D5" s="10">
        <v>45484</v>
      </c>
      <c r="E5" s="10"/>
      <c r="F5" s="10"/>
      <c r="G5" s="1">
        <f t="shared" si="0" ref="G5:G68">D5-C5-(F5-E5)</f>
        <v>-16</v>
      </c>
      <c r="H5" s="9">
        <f t="shared" si="1" ref="H5:H68">B5*G5</f>
        <v>-2560</v>
      </c>
    </row>
    <row r="6" spans="1:8">
      <c r="A6" s="16" t="s">
        <v>69</v>
      </c>
      <c r="B6" s="9">
        <v>480</v>
      </c>
      <c r="C6" s="10">
        <v>45500</v>
      </c>
      <c r="D6" s="10">
        <v>45484</v>
      </c>
      <c r="E6" s="10"/>
      <c r="F6" s="10"/>
      <c r="G6" s="1">
        <f t="shared" si="0">D6-C6-(F6-E6)</f>
        <v>-16</v>
      </c>
      <c r="H6" s="9">
        <f t="shared" si="1">B6*G6</f>
        <v>-7680</v>
      </c>
    </row>
    <row r="7" spans="1:8">
      <c r="A7" s="16" t="s">
        <v>70</v>
      </c>
      <c r="B7" s="9">
        <v>160</v>
      </c>
      <c r="C7" s="10">
        <v>45500</v>
      </c>
      <c r="D7" s="10">
        <v>45484</v>
      </c>
      <c r="E7" s="10"/>
      <c r="F7" s="10"/>
      <c r="G7" s="1">
        <f t="shared" si="0">D7-C7-(F7-E7)</f>
        <v>-16</v>
      </c>
      <c r="H7" s="9">
        <f t="shared" si="1">B7*G7</f>
        <v>-2560</v>
      </c>
    </row>
    <row r="8" spans="1:8">
      <c r="A8" s="16" t="s">
        <v>71</v>
      </c>
      <c r="B8" s="9">
        <v>360</v>
      </c>
      <c r="C8" s="10">
        <v>45486</v>
      </c>
      <c r="D8" s="10">
        <v>45484</v>
      </c>
      <c r="E8" s="10"/>
      <c r="F8" s="10"/>
      <c r="G8" s="1">
        <f t="shared" si="0">D8-C8-(F8-E8)</f>
        <v>-2</v>
      </c>
      <c r="H8" s="9">
        <f t="shared" si="1">B8*G8</f>
        <v>-720</v>
      </c>
    </row>
    <row r="9" spans="1:8">
      <c r="A9" s="16" t="s">
        <v>72</v>
      </c>
      <c r="B9" s="9">
        <v>700</v>
      </c>
      <c r="C9" s="10">
        <v>45486</v>
      </c>
      <c r="D9" s="10">
        <v>45484</v>
      </c>
      <c r="E9" s="10"/>
      <c r="F9" s="10"/>
      <c r="G9" s="1">
        <f t="shared" si="0">D9-C9-(F9-E9)</f>
        <v>-2</v>
      </c>
      <c r="H9" s="9">
        <f t="shared" si="1">B9*G9</f>
        <v>-1400</v>
      </c>
    </row>
    <row r="10" spans="1:8">
      <c r="A10" s="16" t="s">
        <v>73</v>
      </c>
      <c r="B10" s="9">
        <v>421</v>
      </c>
      <c r="C10" s="10">
        <v>45483</v>
      </c>
      <c r="D10" s="10">
        <v>45484</v>
      </c>
      <c r="E10" s="10"/>
      <c r="F10" s="10"/>
      <c r="G10" s="1">
        <f t="shared" si="0">D10-C10-(F10-E10)</f>
        <v>1</v>
      </c>
      <c r="H10" s="9">
        <f t="shared" si="1">B10*G10</f>
        <v>421</v>
      </c>
    </row>
    <row r="11" spans="1:8">
      <c r="A11" s="16" t="s">
        <v>74</v>
      </c>
      <c r="B11" s="9">
        <v>600</v>
      </c>
      <c r="C11" s="10">
        <v>45470</v>
      </c>
      <c r="D11" s="10">
        <v>45484</v>
      </c>
      <c r="E11" s="10"/>
      <c r="F11" s="10"/>
      <c r="G11" s="1">
        <f t="shared" si="0">D11-C11-(F11-E11)</f>
        <v>14</v>
      </c>
      <c r="H11" s="9">
        <f t="shared" si="1">B11*G11</f>
        <v>8400</v>
      </c>
    </row>
    <row r="12" spans="1:8">
      <c r="A12" s="16" t="s">
        <v>75</v>
      </c>
      <c r="B12" s="9">
        <v>900</v>
      </c>
      <c r="C12" s="10">
        <v>45471</v>
      </c>
      <c r="D12" s="10">
        <v>45484</v>
      </c>
      <c r="E12" s="10"/>
      <c r="F12" s="10"/>
      <c r="G12" s="1">
        <f t="shared" si="0">D12-C12-(F12-E12)</f>
        <v>13</v>
      </c>
      <c r="H12" s="9">
        <f t="shared" si="1">B12*G12</f>
        <v>11700</v>
      </c>
    </row>
    <row r="13" spans="1:8">
      <c r="A13" s="16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6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6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6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0</v>
      </c>
      <c r="C1" s="49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>
      <c r="A5" s="16"/>
      <c r="B5" s="9"/>
      <c r="C5" s="10"/>
      <c r="D5" s="10"/>
      <c r="E5" s="10"/>
      <c r="F5" s="10"/>
      <c r="G5" s="1">
        <f t="shared" si="0" ref="G5:G68">D5-C5-(F5-E5)</f>
        <v>0</v>
      </c>
      <c r="H5" s="9">
        <f t="shared" si="1" ref="H5:H68">B5*G5</f>
        <v>0</v>
      </c>
    </row>
    <row r="6" spans="1:8">
      <c r="A6" s="16"/>
      <c r="B6" s="9"/>
      <c r="C6" s="10"/>
      <c r="D6" s="10"/>
      <c r="E6" s="10"/>
      <c r="F6" s="10"/>
      <c r="G6" s="1">
        <f t="shared" si="0">D6-C6-(F6-E6)</f>
        <v>0</v>
      </c>
      <c r="H6" s="9">
        <f t="shared" si="1">B6*G6</f>
        <v>0</v>
      </c>
    </row>
    <row r="7" spans="1:8">
      <c r="A7" s="16"/>
      <c r="B7" s="9"/>
      <c r="C7" s="10"/>
      <c r="D7" s="10"/>
      <c r="E7" s="10"/>
      <c r="F7" s="10"/>
      <c r="G7" s="1">
        <f t="shared" si="0">D7-C7-(F7-E7)</f>
        <v>0</v>
      </c>
      <c r="H7" s="9">
        <f t="shared" si="1">B7*G7</f>
        <v>0</v>
      </c>
    </row>
    <row r="8" spans="1:8">
      <c r="A8" s="16"/>
      <c r="B8" s="9"/>
      <c r="C8" s="10"/>
      <c r="D8" s="10"/>
      <c r="E8" s="10"/>
      <c r="F8" s="10"/>
      <c r="G8" s="1">
        <f t="shared" si="0">D8-C8-(F8-E8)</f>
        <v>0</v>
      </c>
      <c r="H8" s="9">
        <f t="shared" si="1">B8*G8</f>
        <v>0</v>
      </c>
    </row>
    <row r="9" spans="1:8">
      <c r="A9" s="16"/>
      <c r="B9" s="9"/>
      <c r="C9" s="10"/>
      <c r="D9" s="10"/>
      <c r="E9" s="10"/>
      <c r="F9" s="10"/>
      <c r="G9" s="1">
        <f t="shared" si="0">D9-C9-(F9-E9)</f>
        <v>0</v>
      </c>
      <c r="H9" s="9">
        <f t="shared" si="1">B9*G9</f>
        <v>0</v>
      </c>
    </row>
    <row r="10" spans="1:8">
      <c r="A10" s="16"/>
      <c r="B10" s="9"/>
      <c r="C10" s="10"/>
      <c r="D10" s="10"/>
      <c r="E10" s="10"/>
      <c r="F10" s="10"/>
      <c r="G10" s="1">
        <f t="shared" si="0">D10-C10-(F10-E10)</f>
        <v>0</v>
      </c>
      <c r="H10" s="9">
        <f t="shared" si="1">B10*G10</f>
        <v>0</v>
      </c>
    </row>
    <row r="11" spans="1:8">
      <c r="A11" s="16"/>
      <c r="B11" s="9"/>
      <c r="C11" s="10"/>
      <c r="D11" s="10"/>
      <c r="E11" s="10"/>
      <c r="F11" s="10"/>
      <c r="G11" s="1">
        <f t="shared" si="0">D11-C11-(F11-E11)</f>
        <v>0</v>
      </c>
      <c r="H11" s="9">
        <f t="shared" si="1">B11*G11</f>
        <v>0</v>
      </c>
    </row>
    <row r="12" spans="1:8">
      <c r="A12" s="16"/>
      <c r="B12" s="9"/>
      <c r="C12" s="10"/>
      <c r="D12" s="10"/>
      <c r="E12" s="10"/>
      <c r="F12" s="10"/>
      <c r="G12" s="1">
        <f t="shared" si="0">D12-C12-(F12-E12)</f>
        <v>0</v>
      </c>
      <c r="H12" s="9">
        <f t="shared" si="1">B12*G12</f>
        <v>0</v>
      </c>
    </row>
    <row r="13" spans="1:8">
      <c r="A13" s="16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6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6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6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ScaleCrop>false</ScaleCrop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2006-09-16T00:00:00Z</dcterms:created>
  <dcterms:modified xsi:type="dcterms:W3CDTF">2021-04-19T10:27:49Z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