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<sst xmlns="http://schemas.openxmlformats.org/spreadsheetml/2006/main" uniqueCount="67">
  <si>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</si>
  <si>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</si>
  <si>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</si>
  <si>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</si>
  <si>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</si>
  <si>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</si>
  <si>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</si>
  <si>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</si>
  <si>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</si>
  <si>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</si>
  <si>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</si>
  <si>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</si>
  <si>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</si>
  <si>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</si>
  <si>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</si>
  <si>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</si>
  <si>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</si>
  <si>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</si>
  <si>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</si>
  <si>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</si>
  <si>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MORTEGLIANO-CASTIONS</t>
  </si>
  <si>
    <t>33050 MORTEGLIANO (UD) - Via L. Da Vinci, 11 - C.F. 80005260304 C.M. UDIC83900A</t>
  </si>
  <si>
    <t>2023</t>
  </si>
  <si>
    <t>WI0000229 del 21/10/2022</t>
  </si>
  <si>
    <t>WI0000355 del 25/11/2022</t>
  </si>
  <si>
    <t>2023BENA005005003 del 26/01/2023</t>
  </si>
  <si>
    <t>355/FVIFO del 23/01/2023</t>
  </si>
  <si>
    <t>4/A del 31/01/2023</t>
  </si>
  <si>
    <t>0000004481/PA del 29/12/2022</t>
  </si>
  <si>
    <t>270/SP del 29/12/2022</t>
  </si>
  <si>
    <t>2/6 del 26/01/2023</t>
  </si>
  <si>
    <t>1023026785 del 01/02/2023</t>
  </si>
  <si>
    <t>98/F del 31/01/2023</t>
  </si>
  <si>
    <t>99/F del 31/01/2023</t>
  </si>
  <si>
    <t>0000000215/PA del 10/01/2023</t>
  </si>
  <si>
    <t>1023009504 del 23/01/2023</t>
  </si>
  <si>
    <t>2023A000004280 del 21/03/2023</t>
  </si>
  <si>
    <t>2303000175 del 31/01/2023</t>
  </si>
  <si>
    <t>2303000176 del 31/01/2023</t>
  </si>
  <si>
    <t>2/12 del 31/01/2023</t>
  </si>
  <si>
    <t>2303000375 del 28/02/2023</t>
  </si>
  <si>
    <t>21/PA del 14/03/2023</t>
  </si>
  <si>
    <t>261 del 28/02/2023</t>
  </si>
  <si>
    <t>000085/PA del 28/02/2023</t>
  </si>
  <si>
    <t>1557/FVIFO del 16/02/2023</t>
  </si>
  <si>
    <t>PA-63 del 22/02/2023</t>
  </si>
  <si>
    <t>461/001 del 22/03/2023</t>
  </si>
  <si>
    <t>73 del 29/03/2023</t>
  </si>
  <si>
    <t>EFAT/2023/0759 del 06/04/2023</t>
  </si>
  <si>
    <t>425/00 del 22/03/2023</t>
  </si>
  <si>
    <t>8101003819 del 24/04/2023</t>
  </si>
  <si>
    <t>30/23-PA del 28/04/2023</t>
  </si>
  <si>
    <t>112 del 05/05/2023</t>
  </si>
  <si>
    <t>802/FE del 14/04/2023</t>
  </si>
  <si>
    <t>2861 del 17/04/2023</t>
  </si>
  <si>
    <t>SE1_23000038 del 28/04/2023</t>
  </si>
  <si>
    <t>6/E del 14/04/2023</t>
  </si>
  <si>
    <t>3/2023 pa del 20/05/2023</t>
  </si>
  <si>
    <t>33P/A del 31/05/2023</t>
  </si>
  <si>
    <t>154 del 31/05/2023</t>
  </si>
  <si>
    <t>45/23-PA del 23/05/2023</t>
  </si>
  <si>
    <t>23/PA del 31/05/2023</t>
  </si>
  <si>
    <t>29/PA del 31/05/2023</t>
  </si>
  <si>
    <t>2023A000006412 del 21/05/2023</t>
  </si>
  <si>
    <t>1023092484 del 12/04/2023</t>
  </si>
  <si>
    <t>1023115004 del 02/05/2023</t>
  </si>
  <si>
    <t>1023146506 del 01/06/2023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</si>
</sst>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45</v>
      </c>
      <c r="B9" s="32"/>
      <c r="C9" s="31">
        <f>SUM(C13:C16)</f>
        <v>58976.25</v>
      </c>
      <c r="D9" s="32"/>
      <c r="E9" s="37">
        <f>('Trimestre 1'!H1+'Trimestre 2'!H1+'Trimestre 3'!H1+'Trimestre 4'!H1)/C9</f>
        <v>-5.4947260973697034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25</v>
      </c>
      <c r="C13" s="26">
        <f>'Trimestre 1'!B1</f>
        <v>45296.88</v>
      </c>
      <c r="D13" s="26">
        <f>'Trimestre 1'!G1</f>
        <v>-5.053544747452805</v>
      </c>
      <c r="E13" s="26">
        <v>8261.54</v>
      </c>
      <c r="F13" s="30">
        <v>9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17</v>
      </c>
      <c r="C14" s="26">
        <f>'Trimestre 2'!B1</f>
        <v>13679.37</v>
      </c>
      <c r="D14" s="26">
        <f>'Trimestre 2'!G1</f>
        <v>-6.9556222252925384</v>
      </c>
      <c r="E14" s="26">
        <v>74835.41</v>
      </c>
      <c r="F14" s="30">
        <v>11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3</v>
      </c>
      <c r="C15" s="26">
        <f>'Trimestre 3'!B1</f>
        <v>0</v>
      </c>
      <c r="D15" s="26">
        <f>'Trimestre 3'!G1</f>
        <v>0</v>
      </c>
      <c r="E15" s="26"/>
      <c r="F15" s="30"/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45296.88</v>
      </c>
      <c r="C1" s="49">
        <f>COUNTA(A4:A203)</f>
        <v>25</v>
      </c>
      <c r="G1" s="13">
        <f>IF(B1&lt;&gt;0,H1/B1,0)</f>
        <v>-5.053544747452805</v>
      </c>
      <c r="H1" s="12">
        <f>SUM(H4:H195)</f>
        <v>-228909.81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8723.5</v>
      </c>
      <c r="C4" s="10">
        <v>44943</v>
      </c>
      <c r="D4" s="10">
        <v>44943</v>
      </c>
      <c r="E4" s="10"/>
      <c r="F4" s="10"/>
      <c r="G4" s="1">
        <f>D4-C4-(F4-E4)</f>
        <v>0</v>
      </c>
      <c r="H4" s="9">
        <f>B4*G4</f>
        <v>0</v>
      </c>
    </row>
    <row r="5" spans="1:8">
      <c r="A5" s="16" t="s">
        <v>24</v>
      </c>
      <c r="B5" s="9">
        <v>103.19</v>
      </c>
      <c r="C5" s="10">
        <v>44950</v>
      </c>
      <c r="D5" s="10">
        <v>44943</v>
      </c>
      <c r="E5" s="10"/>
      <c r="F5" s="10"/>
      <c r="G5" s="1">
        <f t="shared" si="0" ref="G5:G68">D5-C5-(F5-E5)</f>
        <v>-7</v>
      </c>
      <c r="H5" s="9">
        <f t="shared" si="1" ref="H5:H68">B5*G5</f>
        <v>-722.33</v>
      </c>
    </row>
    <row r="6" spans="1:8">
      <c r="A6" s="16" t="s">
        <v>25</v>
      </c>
      <c r="B6" s="9">
        <v>2072</v>
      </c>
      <c r="C6" s="10">
        <v>44981</v>
      </c>
      <c r="D6" s="10">
        <v>44967</v>
      </c>
      <c r="E6" s="10"/>
      <c r="F6" s="10"/>
      <c r="G6" s="1">
        <f t="shared" si="0">D6-C6-(F6-E6)</f>
        <v>-14</v>
      </c>
      <c r="H6" s="9">
        <f t="shared" si="1">B6*G6</f>
        <v>-29008</v>
      </c>
    </row>
    <row r="7" spans="1:8">
      <c r="A7" s="16" t="s">
        <v>26</v>
      </c>
      <c r="B7" s="9">
        <v>88</v>
      </c>
      <c r="C7" s="10">
        <v>44980</v>
      </c>
      <c r="D7" s="10">
        <v>44967</v>
      </c>
      <c r="E7" s="10"/>
      <c r="F7" s="10"/>
      <c r="G7" s="1">
        <f t="shared" si="0">D7-C7-(F7-E7)</f>
        <v>-13</v>
      </c>
      <c r="H7" s="9">
        <f t="shared" si="1">B7*G7</f>
        <v>-1144</v>
      </c>
    </row>
    <row r="8" spans="1:8">
      <c r="A8" s="16" t="s">
        <v>27</v>
      </c>
      <c r="B8" s="9">
        <v>307</v>
      </c>
      <c r="C8" s="10">
        <v>44985</v>
      </c>
      <c r="D8" s="10">
        <v>44967</v>
      </c>
      <c r="E8" s="10"/>
      <c r="F8" s="10"/>
      <c r="G8" s="1">
        <f t="shared" si="0">D8-C8-(F8-E8)</f>
        <v>-18</v>
      </c>
      <c r="H8" s="9">
        <f t="shared" si="1">B8*G8</f>
        <v>-5526</v>
      </c>
    </row>
    <row r="9" spans="1:8">
      <c r="A9" s="16" t="s">
        <v>28</v>
      </c>
      <c r="B9" s="9">
        <v>50</v>
      </c>
      <c r="C9" s="10">
        <v>44955</v>
      </c>
      <c r="D9" s="10">
        <v>44967</v>
      </c>
      <c r="E9" s="10"/>
      <c r="F9" s="10"/>
      <c r="G9" s="1">
        <f t="shared" si="0">D9-C9-(F9-E9)</f>
        <v>12</v>
      </c>
      <c r="H9" s="9">
        <f t="shared" si="1">B9*G9</f>
        <v>600</v>
      </c>
    </row>
    <row r="10" spans="1:8">
      <c r="A10" s="16" t="s">
        <v>29</v>
      </c>
      <c r="B10" s="9">
        <v>2221.85</v>
      </c>
      <c r="C10" s="10">
        <v>44955</v>
      </c>
      <c r="D10" s="10">
        <v>44967</v>
      </c>
      <c r="E10" s="10"/>
      <c r="F10" s="10"/>
      <c r="G10" s="1">
        <f t="shared" si="0">D10-C10-(F10-E10)</f>
        <v>12</v>
      </c>
      <c r="H10" s="9">
        <f t="shared" si="1">B10*G10</f>
        <v>26662.2</v>
      </c>
    </row>
    <row r="11" spans="1:8">
      <c r="A11" s="16" t="s">
        <v>30</v>
      </c>
      <c r="B11" s="9">
        <v>2230</v>
      </c>
      <c r="C11" s="10">
        <v>44985</v>
      </c>
      <c r="D11" s="10">
        <v>44967</v>
      </c>
      <c r="E11" s="10"/>
      <c r="F11" s="10"/>
      <c r="G11" s="1">
        <f t="shared" si="0">D11-C11-(F11-E11)</f>
        <v>-18</v>
      </c>
      <c r="H11" s="9">
        <f t="shared" si="1">B11*G11</f>
        <v>-40140</v>
      </c>
    </row>
    <row r="12" spans="1:8">
      <c r="A12" s="16" t="s">
        <v>31</v>
      </c>
      <c r="B12" s="9">
        <v>26.68</v>
      </c>
      <c r="C12" s="10">
        <v>44988</v>
      </c>
      <c r="D12" s="10">
        <v>44967</v>
      </c>
      <c r="E12" s="10"/>
      <c r="F12" s="10"/>
      <c r="G12" s="1">
        <f t="shared" si="0">D12-C12-(F12-E12)</f>
        <v>-21</v>
      </c>
      <c r="H12" s="9">
        <f t="shared" si="1">B12*G12</f>
        <v>-560.28</v>
      </c>
    </row>
    <row r="13" spans="1:8">
      <c r="A13" s="16" t="s">
        <v>32</v>
      </c>
      <c r="B13" s="9">
        <v>1464.39</v>
      </c>
      <c r="C13" s="10">
        <v>44985</v>
      </c>
      <c r="D13" s="10">
        <v>44967</v>
      </c>
      <c r="E13" s="10"/>
      <c r="F13" s="10"/>
      <c r="G13" s="1">
        <f t="shared" si="0">D13-C13-(F13-E13)</f>
        <v>-18</v>
      </c>
      <c r="H13" s="9">
        <f t="shared" si="1">B13*G13</f>
        <v>-26359.02</v>
      </c>
    </row>
    <row r="14" spans="1:8">
      <c r="A14" s="16" t="s">
        <v>33</v>
      </c>
      <c r="B14" s="9">
        <v>4539.99</v>
      </c>
      <c r="C14" s="10">
        <v>44985</v>
      </c>
      <c r="D14" s="10">
        <v>44967</v>
      </c>
      <c r="E14" s="10"/>
      <c r="F14" s="10"/>
      <c r="G14" s="1">
        <f t="shared" si="0">D14-C14-(F14-E14)</f>
        <v>-18</v>
      </c>
      <c r="H14" s="9">
        <f t="shared" si="1">B14*G14</f>
        <v>-81719.82</v>
      </c>
    </row>
    <row r="15" spans="1:8">
      <c r="A15" s="16" t="s">
        <v>34</v>
      </c>
      <c r="B15" s="9">
        <v>1275</v>
      </c>
      <c r="C15" s="10">
        <v>44967</v>
      </c>
      <c r="D15" s="10">
        <v>44967</v>
      </c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 t="s">
        <v>35</v>
      </c>
      <c r="B16" s="9">
        <v>85.16</v>
      </c>
      <c r="C16" s="10">
        <v>44979</v>
      </c>
      <c r="D16" s="10">
        <v>44967</v>
      </c>
      <c r="E16" s="10"/>
      <c r="F16" s="10"/>
      <c r="G16" s="1">
        <f t="shared" si="0">D16-C16-(F16-E16)</f>
        <v>-12</v>
      </c>
      <c r="H16" s="9">
        <f t="shared" si="1">B16*G16</f>
        <v>-1021.92</v>
      </c>
    </row>
    <row r="17" spans="1:8">
      <c r="A17" s="16" t="s">
        <v>36</v>
      </c>
      <c r="B17" s="9">
        <v>0</v>
      </c>
      <c r="C17" s="10">
        <v>45036</v>
      </c>
      <c r="D17" s="10">
        <v>44967</v>
      </c>
      <c r="E17" s="10"/>
      <c r="F17" s="10"/>
      <c r="G17" s="1">
        <f t="shared" si="0">D17-C17-(F17-E17)</f>
        <v>-69</v>
      </c>
      <c r="H17" s="9">
        <f t="shared" si="1">B17*G17</f>
        <v>0</v>
      </c>
    </row>
    <row r="18" spans="1:8">
      <c r="A18" s="16" t="s">
        <v>37</v>
      </c>
      <c r="B18" s="9">
        <v>2755.1</v>
      </c>
      <c r="C18" s="10">
        <v>44985</v>
      </c>
      <c r="D18" s="10">
        <v>44980</v>
      </c>
      <c r="E18" s="10"/>
      <c r="F18" s="10"/>
      <c r="G18" s="1">
        <f t="shared" si="0">D18-C18-(F18-E18)</f>
        <v>-5</v>
      </c>
      <c r="H18" s="9">
        <f t="shared" si="1">B18*G18</f>
        <v>-13775.5</v>
      </c>
    </row>
    <row r="19" spans="1:8">
      <c r="A19" s="16" t="s">
        <v>38</v>
      </c>
      <c r="B19" s="9">
        <v>4875.98</v>
      </c>
      <c r="C19" s="10">
        <v>44985</v>
      </c>
      <c r="D19" s="10">
        <v>44980</v>
      </c>
      <c r="E19" s="10"/>
      <c r="F19" s="10"/>
      <c r="G19" s="1">
        <f t="shared" si="0">D19-C19-(F19-E19)</f>
        <v>-5</v>
      </c>
      <c r="H19" s="9">
        <f t="shared" si="1">B19*G19</f>
        <v>-24379.9</v>
      </c>
    </row>
    <row r="20" spans="1:8">
      <c r="A20" s="16" t="s">
        <v>39</v>
      </c>
      <c r="B20" s="9">
        <v>7500</v>
      </c>
      <c r="C20" s="10">
        <v>44985</v>
      </c>
      <c r="D20" s="10">
        <v>44980</v>
      </c>
      <c r="E20" s="10"/>
      <c r="F20" s="10"/>
      <c r="G20" s="1">
        <f t="shared" si="0">D20-C20-(F20-E20)</f>
        <v>-5</v>
      </c>
      <c r="H20" s="9">
        <f t="shared" si="1">B20*G20</f>
        <v>-37500</v>
      </c>
    </row>
    <row r="21" spans="1:8">
      <c r="A21" s="16" t="s">
        <v>40</v>
      </c>
      <c r="B21" s="9">
        <v>793.04</v>
      </c>
      <c r="C21" s="10">
        <v>45016</v>
      </c>
      <c r="D21" s="10">
        <v>45010</v>
      </c>
      <c r="E21" s="10"/>
      <c r="F21" s="10"/>
      <c r="G21" s="1">
        <f t="shared" si="0">D21-C21-(F21-E21)</f>
        <v>-6</v>
      </c>
      <c r="H21" s="9">
        <f t="shared" si="1">B21*G21</f>
        <v>-4758.24</v>
      </c>
    </row>
    <row r="22" spans="1:8">
      <c r="A22" s="16" t="s">
        <v>41</v>
      </c>
      <c r="B22" s="9">
        <v>915</v>
      </c>
      <c r="C22" s="10">
        <v>45029</v>
      </c>
      <c r="D22" s="10">
        <v>45010</v>
      </c>
      <c r="E22" s="10"/>
      <c r="F22" s="10"/>
      <c r="G22" s="1">
        <f t="shared" si="0">D22-C22-(F22-E22)</f>
        <v>-19</v>
      </c>
      <c r="H22" s="9">
        <f t="shared" si="1">B22*G22</f>
        <v>-17385</v>
      </c>
    </row>
    <row r="23" spans="1:8">
      <c r="A23" s="16" t="s">
        <v>42</v>
      </c>
      <c r="B23" s="9">
        <v>2013</v>
      </c>
      <c r="C23" s="10">
        <v>44993</v>
      </c>
      <c r="D23" s="10">
        <v>45010</v>
      </c>
      <c r="E23" s="10"/>
      <c r="F23" s="10"/>
      <c r="G23" s="1">
        <f t="shared" si="0">D23-C23-(F23-E23)</f>
        <v>17</v>
      </c>
      <c r="H23" s="9">
        <f t="shared" si="1">B23*G23</f>
        <v>34221</v>
      </c>
    </row>
    <row r="24" spans="1:8">
      <c r="A24" s="16" t="s">
        <v>43</v>
      </c>
      <c r="B24" s="9">
        <v>330</v>
      </c>
      <c r="C24" s="10">
        <v>45016</v>
      </c>
      <c r="D24" s="10">
        <v>45010</v>
      </c>
      <c r="E24" s="10"/>
      <c r="F24" s="10"/>
      <c r="G24" s="1">
        <f t="shared" si="0">D24-C24-(F24-E24)</f>
        <v>-6</v>
      </c>
      <c r="H24" s="9">
        <f t="shared" si="1">B24*G24</f>
        <v>-1980</v>
      </c>
    </row>
    <row r="25" spans="1:8">
      <c r="A25" s="16" t="s">
        <v>36</v>
      </c>
      <c r="B25" s="9">
        <v>0</v>
      </c>
      <c r="C25" s="10">
        <v>45036</v>
      </c>
      <c r="D25" s="10">
        <v>45010</v>
      </c>
      <c r="E25" s="10"/>
      <c r="F25" s="10"/>
      <c r="G25" s="1">
        <f t="shared" si="0">D25-C25-(F25-E25)</f>
        <v>-26</v>
      </c>
      <c r="H25" s="9">
        <f t="shared" si="1">B25*G25</f>
        <v>0</v>
      </c>
    </row>
    <row r="26" spans="1:8">
      <c r="A26" s="16" t="s">
        <v>44</v>
      </c>
      <c r="B26" s="9">
        <v>88</v>
      </c>
      <c r="C26" s="10">
        <v>45001</v>
      </c>
      <c r="D26" s="10">
        <v>45010</v>
      </c>
      <c r="E26" s="10"/>
      <c r="F26" s="10"/>
      <c r="G26" s="1">
        <f t="shared" si="0">D26-C26-(F26-E26)</f>
        <v>9</v>
      </c>
      <c r="H26" s="9">
        <f t="shared" si="1">B26*G26</f>
        <v>792</v>
      </c>
    </row>
    <row r="27" spans="1:8">
      <c r="A27" s="16" t="s">
        <v>45</v>
      </c>
      <c r="B27" s="9">
        <v>1525</v>
      </c>
      <c r="C27" s="10">
        <v>45016</v>
      </c>
      <c r="D27" s="10">
        <v>45010</v>
      </c>
      <c r="E27" s="10"/>
      <c r="F27" s="10"/>
      <c r="G27" s="1">
        <f t="shared" si="0">D27-C27-(F27-E27)</f>
        <v>-6</v>
      </c>
      <c r="H27" s="9">
        <f t="shared" si="1">B27*G27</f>
        <v>-9150</v>
      </c>
    </row>
    <row r="28" spans="1:8">
      <c r="A28" s="16" t="s">
        <v>46</v>
      </c>
      <c r="B28" s="9">
        <v>1315</v>
      </c>
      <c r="C28" s="10">
        <v>45007</v>
      </c>
      <c r="D28" s="10">
        <v>45010</v>
      </c>
      <c r="E28" s="10"/>
      <c r="F28" s="10"/>
      <c r="G28" s="1">
        <f t="shared" si="0">D28-C28-(F28-E28)</f>
        <v>3</v>
      </c>
      <c r="H28" s="9">
        <f t="shared" si="1">B28*G28</f>
        <v>3945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13679.37</v>
      </c>
      <c r="C1" s="49">
        <f>COUNTA(A4:A203)</f>
        <v>17</v>
      </c>
      <c r="G1" s="13">
        <f>IF(B1&lt;&gt;0,H1/B1,0)</f>
        <v>-6.9556222252925384</v>
      </c>
      <c r="H1" s="12">
        <f>SUM(H4:H195)</f>
        <v>-95148.53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47</v>
      </c>
      <c r="B4" s="9">
        <v>530</v>
      </c>
      <c r="C4" s="10">
        <v>45045</v>
      </c>
      <c r="D4" s="10">
        <v>45042</v>
      </c>
      <c r="E4" s="10"/>
      <c r="F4" s="10"/>
      <c r="G4" s="1">
        <f>D4-C4-(F4-E4)</f>
        <v>-3</v>
      </c>
      <c r="H4" s="9">
        <f>B4*G4</f>
        <v>-1590</v>
      </c>
    </row>
    <row r="5" spans="1:8">
      <c r="A5" s="16" t="s">
        <v>48</v>
      </c>
      <c r="B5" s="9">
        <v>170</v>
      </c>
      <c r="C5" s="10">
        <v>45082</v>
      </c>
      <c r="D5" s="10">
        <v>45042</v>
      </c>
      <c r="E5" s="10"/>
      <c r="F5" s="10"/>
      <c r="G5" s="1">
        <f t="shared" si="0" ref="G5:G68">D5-C5-(F5-E5)</f>
        <v>-40</v>
      </c>
      <c r="H5" s="9">
        <f t="shared" si="1" ref="H5:H68">B5*G5</f>
        <v>-6800</v>
      </c>
    </row>
    <row r="6" spans="1:8">
      <c r="A6" s="16" t="s">
        <v>49</v>
      </c>
      <c r="B6" s="9">
        <v>250</v>
      </c>
      <c r="C6" s="10">
        <v>45046</v>
      </c>
      <c r="D6" s="10">
        <v>45042</v>
      </c>
      <c r="E6" s="10"/>
      <c r="F6" s="10"/>
      <c r="G6" s="1">
        <f t="shared" si="0">D6-C6-(F6-E6)</f>
        <v>-4</v>
      </c>
      <c r="H6" s="9">
        <f t="shared" si="1">B6*G6</f>
        <v>-1000</v>
      </c>
    </row>
    <row r="7" spans="1:8">
      <c r="A7" s="16" t="s">
        <v>50</v>
      </c>
      <c r="B7" s="9">
        <v>342.54</v>
      </c>
      <c r="C7" s="10">
        <v>45070</v>
      </c>
      <c r="D7" s="10">
        <v>45064</v>
      </c>
      <c r="E7" s="10"/>
      <c r="F7" s="10"/>
      <c r="G7" s="1">
        <f t="shared" si="0">D7-C7-(F7-E7)</f>
        <v>-6</v>
      </c>
      <c r="H7" s="9">
        <f t="shared" si="1">B7*G7</f>
        <v>-2055.24</v>
      </c>
    </row>
    <row r="8" spans="1:8">
      <c r="A8" s="16" t="s">
        <v>51</v>
      </c>
      <c r="B8" s="9">
        <v>636.36</v>
      </c>
      <c r="C8" s="10">
        <v>45044</v>
      </c>
      <c r="D8" s="10">
        <v>45064</v>
      </c>
      <c r="E8" s="10"/>
      <c r="F8" s="10"/>
      <c r="G8" s="1">
        <f t="shared" si="0">D8-C8-(F8-E8)</f>
        <v>20</v>
      </c>
      <c r="H8" s="9">
        <f t="shared" si="1">B8*G8</f>
        <v>12727.2</v>
      </c>
    </row>
    <row r="9" spans="1:8">
      <c r="A9" s="16" t="s">
        <v>52</v>
      </c>
      <c r="B9" s="9">
        <v>500</v>
      </c>
      <c r="C9" s="10">
        <v>45107</v>
      </c>
      <c r="D9" s="10">
        <v>45064</v>
      </c>
      <c r="E9" s="10"/>
      <c r="F9" s="10"/>
      <c r="G9" s="1">
        <f t="shared" si="0">D9-C9-(F9-E9)</f>
        <v>-43</v>
      </c>
      <c r="H9" s="9">
        <f t="shared" si="1">B9*G9</f>
        <v>-21500</v>
      </c>
    </row>
    <row r="10" spans="1:8">
      <c r="A10" s="16" t="s">
        <v>53</v>
      </c>
      <c r="B10" s="9">
        <v>5460</v>
      </c>
      <c r="C10" s="10">
        <v>45077</v>
      </c>
      <c r="D10" s="10">
        <v>45064</v>
      </c>
      <c r="E10" s="10"/>
      <c r="F10" s="10"/>
      <c r="G10" s="1">
        <f t="shared" si="0">D10-C10-(F10-E10)</f>
        <v>-13</v>
      </c>
      <c r="H10" s="9">
        <f t="shared" si="1">B10*G10</f>
        <v>-70980</v>
      </c>
    </row>
    <row r="11" spans="1:8">
      <c r="A11" s="16" t="s">
        <v>54</v>
      </c>
      <c r="B11" s="9">
        <v>1125</v>
      </c>
      <c r="C11" s="10">
        <v>45063</v>
      </c>
      <c r="D11" s="10">
        <v>45064</v>
      </c>
      <c r="E11" s="10"/>
      <c r="F11" s="10"/>
      <c r="G11" s="1">
        <f t="shared" si="0">D11-C11-(F11-E11)</f>
        <v>1</v>
      </c>
      <c r="H11" s="9">
        <f t="shared" si="1">B11*G11</f>
        <v>1125</v>
      </c>
    </row>
    <row r="12" spans="1:8">
      <c r="A12" s="16" t="s">
        <v>55</v>
      </c>
      <c r="B12" s="9">
        <v>120</v>
      </c>
      <c r="C12" s="10">
        <v>45044</v>
      </c>
      <c r="D12" s="10">
        <v>45064</v>
      </c>
      <c r="E12" s="10"/>
      <c r="F12" s="10"/>
      <c r="G12" s="1">
        <f t="shared" si="0">D12-C12-(F12-E12)</f>
        <v>20</v>
      </c>
      <c r="H12" s="9">
        <f t="shared" si="1">B12*G12</f>
        <v>2400</v>
      </c>
    </row>
    <row r="13" spans="1:8">
      <c r="A13" s="16" t="s">
        <v>56</v>
      </c>
      <c r="B13" s="9">
        <v>622.2</v>
      </c>
      <c r="C13" s="10">
        <v>45060</v>
      </c>
      <c r="D13" s="10">
        <v>45070</v>
      </c>
      <c r="E13" s="10"/>
      <c r="F13" s="10"/>
      <c r="G13" s="1">
        <f t="shared" si="0">D13-C13-(F13-E13)</f>
        <v>10</v>
      </c>
      <c r="H13" s="9">
        <f t="shared" si="1">B13*G13</f>
        <v>6222</v>
      </c>
    </row>
    <row r="14" spans="1:8">
      <c r="A14" s="16" t="s">
        <v>57</v>
      </c>
      <c r="B14" s="9">
        <v>225</v>
      </c>
      <c r="C14" s="10">
        <v>45066</v>
      </c>
      <c r="D14" s="10">
        <v>45090</v>
      </c>
      <c r="E14" s="10"/>
      <c r="F14" s="10"/>
      <c r="G14" s="1">
        <f t="shared" si="0">D14-C14-(F14-E14)</f>
        <v>24</v>
      </c>
      <c r="H14" s="9">
        <f t="shared" si="1">B14*G14</f>
        <v>5400</v>
      </c>
    </row>
    <row r="15" spans="1:8">
      <c r="A15" s="16" t="s">
        <v>58</v>
      </c>
      <c r="B15" s="9">
        <v>809.52</v>
      </c>
      <c r="C15" s="10">
        <v>45077</v>
      </c>
      <c r="D15" s="10">
        <v>45090</v>
      </c>
      <c r="E15" s="10"/>
      <c r="F15" s="10"/>
      <c r="G15" s="1">
        <f t="shared" si="0">D15-C15-(F15-E15)</f>
        <v>13</v>
      </c>
      <c r="H15" s="9">
        <f t="shared" si="1">B15*G15</f>
        <v>10523.76</v>
      </c>
    </row>
    <row r="16" spans="1:8">
      <c r="A16" s="16" t="s">
        <v>59</v>
      </c>
      <c r="B16" s="9">
        <v>1000</v>
      </c>
      <c r="C16" s="10">
        <v>45107</v>
      </c>
      <c r="D16" s="10">
        <v>45090</v>
      </c>
      <c r="E16" s="10"/>
      <c r="F16" s="10"/>
      <c r="G16" s="1">
        <f t="shared" si="0">D16-C16-(F16-E16)</f>
        <v>-17</v>
      </c>
      <c r="H16" s="9">
        <f t="shared" si="1">B16*G16</f>
        <v>-17000</v>
      </c>
    </row>
    <row r="17" spans="1:8">
      <c r="A17" s="16" t="s">
        <v>60</v>
      </c>
      <c r="B17" s="9">
        <v>500</v>
      </c>
      <c r="C17" s="10">
        <v>45069</v>
      </c>
      <c r="D17" s="10">
        <v>45090</v>
      </c>
      <c r="E17" s="10"/>
      <c r="F17" s="10"/>
      <c r="G17" s="1">
        <f t="shared" si="0">D17-C17-(F17-E17)</f>
        <v>21</v>
      </c>
      <c r="H17" s="9">
        <f t="shared" si="1">B17*G17</f>
        <v>10500</v>
      </c>
    </row>
    <row r="18" spans="1:8">
      <c r="A18" s="16" t="s">
        <v>61</v>
      </c>
      <c r="B18" s="9">
        <v>800</v>
      </c>
      <c r="C18" s="10">
        <v>45107</v>
      </c>
      <c r="D18" s="10">
        <v>45090</v>
      </c>
      <c r="E18" s="10"/>
      <c r="F18" s="10"/>
      <c r="G18" s="1">
        <f t="shared" si="0">D18-C18-(F18-E18)</f>
        <v>-17</v>
      </c>
      <c r="H18" s="9">
        <f t="shared" si="1">B18*G18</f>
        <v>-13600</v>
      </c>
    </row>
    <row r="19" spans="1:8">
      <c r="A19" s="16" t="s">
        <v>62</v>
      </c>
      <c r="B19" s="9">
        <v>540</v>
      </c>
      <c r="C19" s="10">
        <v>45107</v>
      </c>
      <c r="D19" s="10">
        <v>45090</v>
      </c>
      <c r="E19" s="10"/>
      <c r="F19" s="10"/>
      <c r="G19" s="1">
        <f t="shared" si="0">D19-C19-(F19-E19)</f>
        <v>-17</v>
      </c>
      <c r="H19" s="9">
        <f t="shared" si="1">B19*G19</f>
        <v>-9180</v>
      </c>
    </row>
    <row r="20" spans="1:8">
      <c r="A20" s="16" t="s">
        <v>63</v>
      </c>
      <c r="B20" s="9">
        <v>48.75</v>
      </c>
      <c r="C20" s="10">
        <v>45097</v>
      </c>
      <c r="D20" s="10">
        <v>45090</v>
      </c>
      <c r="E20" s="10"/>
      <c r="F20" s="10"/>
      <c r="G20" s="1">
        <f t="shared" si="0">D20-C20-(F20-E20)</f>
        <v>-7</v>
      </c>
      <c r="H20" s="9">
        <f t="shared" si="1">B20*G20</f>
        <v>-341.25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3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64</v>
      </c>
      <c r="B4" s="9">
        <v>0</v>
      </c>
      <c r="C4" s="10">
        <v>45058</v>
      </c>
      <c r="D4" s="10">
        <v>45118</v>
      </c>
      <c r="E4" s="10"/>
      <c r="F4" s="10"/>
      <c r="G4" s="1">
        <f>D4-C4-(F4-E4)</f>
        <v>60</v>
      </c>
      <c r="H4" s="9">
        <f>B4*G4</f>
        <v>0</v>
      </c>
    </row>
    <row r="5" spans="1:8">
      <c r="A5" s="16" t="s">
        <v>65</v>
      </c>
      <c r="B5" s="9">
        <v>0</v>
      </c>
      <c r="C5" s="10">
        <v>45078</v>
      </c>
      <c r="D5" s="10">
        <v>45118</v>
      </c>
      <c r="E5" s="10"/>
      <c r="F5" s="10"/>
      <c r="G5" s="1">
        <f t="shared" si="0" ref="G5:G68">D5-C5-(F5-E5)</f>
        <v>40</v>
      </c>
      <c r="H5" s="9">
        <f t="shared" si="1" ref="H5:H68">B5*G5</f>
        <v>0</v>
      </c>
    </row>
    <row r="6" spans="1:8">
      <c r="A6" s="16" t="s">
        <v>66</v>
      </c>
      <c r="B6" s="9">
        <v>0</v>
      </c>
      <c r="C6" s="10">
        <v>45108</v>
      </c>
      <c r="D6" s="10">
        <v>45118</v>
      </c>
      <c r="E6" s="10"/>
      <c r="F6" s="10"/>
      <c r="G6" s="1">
        <f t="shared" si="0">D6-C6-(F6-E6)</f>
        <v>10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