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0\campolongo\AA JENNIFER\2025-2026\oiv\"/>
    </mc:Choice>
  </mc:AlternateContent>
  <xr:revisionPtr revIDLastSave="0" documentId="8_{ADD165EF-88A8-46A6-A21F-6C5AF8019657}" xr6:coauthVersionLast="47" xr6:coauthVersionMax="47" xr10:uidLastSave="{00000000-0000-0000-0000-000000000000}"/>
  <bookViews>
    <workbookView xWindow="-120" yWindow="-120" windowWidth="29040" windowHeight="15840" activeTab="3" xr2:uid="{234E9EC6-41D2-45E0-9471-AF50B831D410}"/>
  </bookViews>
  <sheets>
    <sheet name="MOF" sheetId="3" r:id="rId1"/>
    <sheet name="ATA" sheetId="1" r:id="rId2"/>
    <sheet name="DOCENTI" sheetId="2" r:id="rId3"/>
    <sheet name="Foglio4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2" i="4" l="1"/>
  <c r="E92" i="4"/>
  <c r="F2" i="4"/>
  <c r="F102" i="4" s="1"/>
  <c r="E2" i="4"/>
  <c r="E83" i="4" s="1"/>
  <c r="B32" i="3"/>
  <c r="B19" i="3"/>
  <c r="B15" i="3"/>
  <c r="B11" i="3"/>
  <c r="B21" i="3" s="1"/>
  <c r="B4" i="3"/>
  <c r="D2" i="1"/>
  <c r="B3" i="1"/>
  <c r="E3" i="1" s="1"/>
  <c r="E16" i="1"/>
  <c r="E15" i="1"/>
  <c r="E14" i="1"/>
  <c r="E9" i="1"/>
  <c r="E8" i="1"/>
  <c r="E7" i="1"/>
  <c r="E15" i="4" l="1"/>
  <c r="E98" i="4"/>
  <c r="E60" i="4"/>
  <c r="E86" i="4"/>
  <c r="E65" i="4"/>
  <c r="E7" i="4"/>
  <c r="E59" i="4"/>
  <c r="E85" i="4"/>
  <c r="E97" i="4"/>
  <c r="E19" i="4"/>
  <c r="E62" i="4"/>
  <c r="E99" i="4"/>
  <c r="E25" i="4"/>
  <c r="E63" i="4"/>
  <c r="E100" i="4"/>
  <c r="E101" i="4"/>
  <c r="E46" i="4"/>
  <c r="E67" i="4"/>
  <c r="E94" i="4"/>
  <c r="E102" i="4"/>
  <c r="E93" i="4"/>
  <c r="E3" i="4"/>
  <c r="E52" i="4"/>
  <c r="E72" i="4"/>
  <c r="E95" i="4"/>
  <c r="E103" i="4"/>
  <c r="E30" i="4"/>
  <c r="F6" i="4"/>
  <c r="E53" i="4"/>
  <c r="E81" i="4"/>
  <c r="E96" i="4"/>
  <c r="E104" i="4"/>
  <c r="F18" i="4"/>
  <c r="F45" i="4"/>
  <c r="F58" i="4"/>
  <c r="F5" i="4"/>
  <c r="F9" i="4"/>
  <c r="F13" i="4"/>
  <c r="F17" i="4"/>
  <c r="F21" i="4"/>
  <c r="F27" i="4"/>
  <c r="F32" i="4"/>
  <c r="F35" i="4"/>
  <c r="F43" i="4"/>
  <c r="F50" i="4"/>
  <c r="F54" i="4"/>
  <c r="F57" i="4"/>
  <c r="F70" i="4"/>
  <c r="F74" i="4"/>
  <c r="F77" i="4"/>
  <c r="F79" i="4"/>
  <c r="F83" i="4"/>
  <c r="E6" i="4"/>
  <c r="F10" i="4"/>
  <c r="E14" i="4"/>
  <c r="E18" i="4"/>
  <c r="E24" i="4"/>
  <c r="E28" i="4"/>
  <c r="E33" i="4"/>
  <c r="E41" i="4"/>
  <c r="E45" i="4"/>
  <c r="E55" i="4"/>
  <c r="E58" i="4"/>
  <c r="E61" i="4"/>
  <c r="F67" i="4"/>
  <c r="E71" i="4"/>
  <c r="E75" i="4"/>
  <c r="E80" i="4"/>
  <c r="E84" i="4"/>
  <c r="F95" i="4"/>
  <c r="F99" i="4"/>
  <c r="F103" i="4"/>
  <c r="F28" i="4"/>
  <c r="F100" i="4"/>
  <c r="F3" i="4"/>
  <c r="F7" i="4"/>
  <c r="F15" i="4"/>
  <c r="F25" i="4"/>
  <c r="F30" i="4"/>
  <c r="F72" i="4"/>
  <c r="F81" i="4"/>
  <c r="E105" i="4"/>
  <c r="F33" i="4"/>
  <c r="F55" i="4"/>
  <c r="F71" i="4"/>
  <c r="F85" i="4"/>
  <c r="F96" i="4"/>
  <c r="F104" i="4"/>
  <c r="F19" i="4"/>
  <c r="F46" i="4"/>
  <c r="E4" i="4"/>
  <c r="E8" i="4"/>
  <c r="E12" i="4"/>
  <c r="E16" i="4"/>
  <c r="E20" i="4"/>
  <c r="E23" i="4"/>
  <c r="E26" i="4"/>
  <c r="E31" i="4"/>
  <c r="E48" i="4"/>
  <c r="F52" i="4"/>
  <c r="E56" i="4"/>
  <c r="F60" i="4"/>
  <c r="E64" i="4"/>
  <c r="E69" i="4"/>
  <c r="E73" i="4"/>
  <c r="E76" i="4"/>
  <c r="E78" i="4"/>
  <c r="E82" i="4"/>
  <c r="F86" i="4"/>
  <c r="F93" i="4"/>
  <c r="F97" i="4"/>
  <c r="F101" i="4"/>
  <c r="F105" i="4"/>
  <c r="F14" i="4"/>
  <c r="F24" i="4"/>
  <c r="F41" i="4"/>
  <c r="F75" i="4"/>
  <c r="F80" i="4"/>
  <c r="F4" i="4"/>
  <c r="F8" i="4"/>
  <c r="F12" i="4"/>
  <c r="F16" i="4"/>
  <c r="F20" i="4"/>
  <c r="F23" i="4"/>
  <c r="F26" i="4"/>
  <c r="F31" i="4"/>
  <c r="F48" i="4"/>
  <c r="F56" i="4"/>
  <c r="F69" i="4"/>
  <c r="F73" i="4"/>
  <c r="F76" i="4"/>
  <c r="F78" i="4"/>
  <c r="F82" i="4"/>
  <c r="E5" i="4"/>
  <c r="E9" i="4"/>
  <c r="E13" i="4"/>
  <c r="E17" i="4"/>
  <c r="E21" i="4"/>
  <c r="E27" i="4"/>
  <c r="E32" i="4"/>
  <c r="E35" i="4"/>
  <c r="E43" i="4"/>
  <c r="E50" i="4"/>
  <c r="F53" i="4"/>
  <c r="E57" i="4"/>
  <c r="E66" i="4"/>
  <c r="E70" i="4"/>
  <c r="E74" i="4"/>
  <c r="E77" i="4"/>
  <c r="E79" i="4"/>
  <c r="F94" i="4"/>
  <c r="F98" i="4"/>
  <c r="B3" i="3"/>
  <c r="E2" i="1"/>
  <c r="E4" i="1" s="1"/>
  <c r="B4" i="1"/>
  <c r="D4" i="1"/>
  <c r="D3" i="1"/>
  <c r="E107" i="4" l="1"/>
  <c r="E51" i="4"/>
  <c r="F11" i="4"/>
  <c r="E42" i="4"/>
  <c r="E68" i="4"/>
  <c r="F107" i="4"/>
  <c r="F87" i="4"/>
  <c r="F34" i="4"/>
  <c r="E22" i="4"/>
  <c r="F68" i="4"/>
  <c r="E11" i="4"/>
  <c r="F22" i="4"/>
  <c r="F51" i="4"/>
  <c r="F42" i="4"/>
  <c r="G42" i="4" s="1"/>
  <c r="E87" i="4"/>
  <c r="E34" i="4"/>
  <c r="G107" i="4" l="1"/>
  <c r="G11" i="4"/>
  <c r="G68" i="4"/>
  <c r="G51" i="4"/>
  <c r="G87" i="4"/>
  <c r="G34" i="4"/>
  <c r="G22" i="4"/>
  <c r="G89" i="4" l="1"/>
</calcChain>
</file>

<file path=xl/sharedStrings.xml><?xml version="1.0" encoding="utf-8"?>
<sst xmlns="http://schemas.openxmlformats.org/spreadsheetml/2006/main" count="184" uniqueCount="130">
  <si>
    <t>PROFILO</t>
  </si>
  <si>
    <t>INCARICHI SPECIFICI</t>
  </si>
  <si>
    <t>N. dipendenti</t>
  </si>
  <si>
    <t>Compenso forfetario pro capite</t>
  </si>
  <si>
    <t>Totale compenso</t>
  </si>
  <si>
    <t>C.S.</t>
  </si>
  <si>
    <t>Attività di assistenza alla persona e di ausilio materiale ad alunni con disabilità grave o gravissima</t>
  </si>
  <si>
    <t>Primo soccorso/antincendio</t>
  </si>
  <si>
    <t>complessità sezione primavera</t>
  </si>
  <si>
    <t>A.A.</t>
  </si>
  <si>
    <t>Area personale</t>
  </si>
  <si>
    <t>Area alunni</t>
  </si>
  <si>
    <t>Sito web</t>
  </si>
  <si>
    <t>UNITA'</t>
  </si>
  <si>
    <t>COSTO COMPLESSIVO</t>
  </si>
  <si>
    <t>IMPORTO FORFETTARIO (EURO)</t>
  </si>
  <si>
    <t>SEGRETARI DI CLASSE</t>
  </si>
  <si>
    <t>IMPORTO FORFETTARIO</t>
  </si>
  <si>
    <t>COORDINATORI INFANZIA</t>
  </si>
  <si>
    <t>COORDINATORI PRIMARIA</t>
  </si>
  <si>
    <t>COORDINATORI SECONDARIA Classi prime e seconde</t>
  </si>
  <si>
    <t>COORDINATORI SECONDARIA Classi terze</t>
  </si>
  <si>
    <t>TUTOR DOCENTI ANNO DI PROVA</t>
  </si>
  <si>
    <t>COMMISSIONE ORARIO</t>
  </si>
  <si>
    <t>COMMISSIONE ED. CIVICA</t>
  </si>
  <si>
    <t xml:space="preserve"> COMMISSIONE INTERCULTURA</t>
  </si>
  <si>
    <t>ANIMATORE DIGITALE E TEAM DELL'INNOVAZIONE</t>
  </si>
  <si>
    <t>COMMISSIONE VALUTAZIONE PRIMARIA</t>
  </si>
  <si>
    <t>COMMISSIONE CONTINUITA'</t>
  </si>
  <si>
    <t>COMMISSIONE INVALSI</t>
  </si>
  <si>
    <t>COMMISSIONE VALUTAZIONE SECONDARIA</t>
  </si>
  <si>
    <t xml:space="preserve">  COMMISSIONE GESTIONE SUSSIDI</t>
  </si>
  <si>
    <t>COMMISSIONE GLI (INCLUSIONE)</t>
  </si>
  <si>
    <t>COMMISSIONE CYBERBULLISMO</t>
  </si>
  <si>
    <t>COMMISSIONE SALUTE</t>
  </si>
  <si>
    <t>REFERENTE PRIVACY</t>
  </si>
  <si>
    <t>COMMISSIONE LIBRI IN COMODATO D'USO</t>
  </si>
  <si>
    <t>COMMISSIONE MENSA</t>
  </si>
  <si>
    <t>REFERENTE DI PLESSO</t>
  </si>
  <si>
    <t xml:space="preserve"> COLLABORATORE DEL DS</t>
  </si>
  <si>
    <t>quota del 30% pari a</t>
  </si>
  <si>
    <t xml:space="preserve">SOMMA A DISPOSIZIONE PERSONALE ATA </t>
  </si>
  <si>
    <t>ASSISTENTI AMMINISTRATIVI 35%</t>
  </si>
  <si>
    <t>COLLABORATORI SCOLASTICI 65%</t>
  </si>
  <si>
    <t>Quota FIS personale ATA</t>
  </si>
  <si>
    <t>quota valorizzazione personale ATA</t>
  </si>
  <si>
    <t>LORDO DIPENDENTE</t>
  </si>
  <si>
    <t>Somma</t>
  </si>
  <si>
    <t>Media</t>
  </si>
  <si>
    <t>Totale parziale</t>
  </si>
  <si>
    <t>Conteggio</t>
  </si>
  <si>
    <t>RIPARTIZIONE FIS</t>
  </si>
  <si>
    <t>QUOTA DOCENTI 70%</t>
  </si>
  <si>
    <t>QUOTA ATA 30%</t>
  </si>
  <si>
    <t>LORDO DIPENDENTI</t>
  </si>
  <si>
    <t>FIS docenti</t>
  </si>
  <si>
    <t>Valorizzazione docenti</t>
  </si>
  <si>
    <t>economie a.s. 2024/2025</t>
  </si>
  <si>
    <t>economie continuità docenti</t>
  </si>
  <si>
    <t>TOTALE MOF</t>
  </si>
  <si>
    <t>Assegnazione funzioni strumentali</t>
  </si>
  <si>
    <t>nuove assegnazioni</t>
  </si>
  <si>
    <t>FUNZIONI STRUMENTALI</t>
  </si>
  <si>
    <t>Assegnazioni attività complementari di educazione fisica</t>
  </si>
  <si>
    <t>Economie a.s 2024/2025</t>
  </si>
  <si>
    <t>ATTIVITA' COMPLEMENTARI DI EDUCAZIONE FISICA</t>
  </si>
  <si>
    <t>TOTALE RISORSE DOCENTI</t>
  </si>
  <si>
    <t>FIS ATA</t>
  </si>
  <si>
    <t>Valorizzazione ATA</t>
  </si>
  <si>
    <t>Incarichi specifici</t>
  </si>
  <si>
    <t>Ulteriori assegnazioni per incarichi specifici</t>
  </si>
  <si>
    <t>Incarichi specifici per assistenza agli alunni disabili a.s. 2025-2026</t>
  </si>
  <si>
    <t>Incarichi specifici per assistenza agli alunni disabili a.s. 2024-2025</t>
  </si>
  <si>
    <t>Incarichi specifici per pratiche pensionistiche</t>
  </si>
  <si>
    <t>TOTALE RISORSE ATA</t>
  </si>
  <si>
    <t>TOTALE MOF PER CONTRATTAZIONE</t>
  </si>
  <si>
    <t>DOCENTI</t>
  </si>
  <si>
    <t>PLESSO</t>
  </si>
  <si>
    <t>PROGETTO</t>
  </si>
  <si>
    <t>ORE FRONTALI HI</t>
  </si>
  <si>
    <t>ORE DI PROGRAMMAZIONE HF</t>
  </si>
  <si>
    <t>Don Milani</t>
  </si>
  <si>
    <t>Giochiamo con l'argilla</t>
  </si>
  <si>
    <t>Yoga</t>
  </si>
  <si>
    <t>TOTALE</t>
  </si>
  <si>
    <t>S.Pio X</t>
  </si>
  <si>
    <t>Recupero italiano e matematica cl.2</t>
  </si>
  <si>
    <t>Recupero italiano-matematica-inglese cl.5</t>
  </si>
  <si>
    <t>Meraviglia della Vita</t>
  </si>
  <si>
    <t>Un Natale speciale</t>
  </si>
  <si>
    <t>Marconi</t>
  </si>
  <si>
    <t>Laboratorio argilla</t>
  </si>
  <si>
    <t>Yoga-Fitness</t>
  </si>
  <si>
    <t xml:space="preserve">Screening </t>
  </si>
  <si>
    <t>Io come te</t>
  </si>
  <si>
    <t>Green Power</t>
  </si>
  <si>
    <t>Recupero italiano-matematica cl.2</t>
  </si>
  <si>
    <t>Piccola Bibbia</t>
  </si>
  <si>
    <t>Teatro</t>
  </si>
  <si>
    <t>Orto che passione</t>
  </si>
  <si>
    <t>Valeri-Kennedy</t>
  </si>
  <si>
    <t>Orchestra Junior</t>
  </si>
  <si>
    <t>Recupero inglese Valeri</t>
  </si>
  <si>
    <t>Consiglio Comunale Ragazzi</t>
  </si>
  <si>
    <t>Francese alla primaria</t>
  </si>
  <si>
    <t>Recupero matematica</t>
  </si>
  <si>
    <t>Recupero francese</t>
  </si>
  <si>
    <t>Certificazione Trinity</t>
  </si>
  <si>
    <t>Ed.all'affettività e pre-orientamento</t>
  </si>
  <si>
    <t>Ascoltiamo e costruiamo insieme</t>
  </si>
  <si>
    <t>Latino</t>
  </si>
  <si>
    <t>Dogliotti</t>
  </si>
  <si>
    <t>Manipoliamo la natura: l’argilla</t>
  </si>
  <si>
    <t>Redazione del giornale scolastico</t>
  </si>
  <si>
    <t>Recupero spagnolo</t>
  </si>
  <si>
    <t>E-Twinning</t>
  </si>
  <si>
    <t>Sportello ascolto</t>
  </si>
  <si>
    <t>Animazione alla lettura</t>
  </si>
  <si>
    <t>TOTALE PER TUTTI I PROGETTI</t>
  </si>
  <si>
    <t>DOGLIOTII</t>
  </si>
  <si>
    <t>Sport a scuola</t>
  </si>
  <si>
    <t>VALERI</t>
  </si>
  <si>
    <t>Nuovi giochi della gioventù</t>
  </si>
  <si>
    <t>MARCONI</t>
  </si>
  <si>
    <t>Giornata dello sport</t>
  </si>
  <si>
    <t>SAN PIO X</t>
  </si>
  <si>
    <t>Giochi senza frontiere</t>
  </si>
  <si>
    <t>DOGLIOTTI/VALERI</t>
  </si>
  <si>
    <t>Torneo scacchi</t>
  </si>
  <si>
    <t>TOTALE ORE AGGIUNTIVE DI EDUCAZIONE 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</si>
</sst>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Verdana"/>
      <family val="2"/>
    </font>
    <font>
      <sz val="10"/>
      <name val="Arial"/>
      <family val="2"/>
    </font>
    <font>
      <sz val="1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11"/>
      <color theme="1"/>
      <name val="Calibri"/>
      <family val="2"/>
      <charset val="1"/>
    </font>
    <font>
      <b/>
      <sz val="8"/>
      <color theme="1"/>
      <name val="Verdana"/>
      <family val="2"/>
    </font>
    <font>
      <b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6" fillId="0" borderId="0"/>
    <xf numFmtId="0" fontId="10" fillId="0" borderId="0"/>
  </cellStyleXfs>
  <cellXfs count="129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7" fillId="0" borderId="5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9" fillId="0" borderId="3" xfId="1" applyFont="1" applyBorder="1" applyAlignment="1">
      <alignment horizontal="center" vertical="center" wrapText="1"/>
    </xf>
    <xf numFmtId="0" fontId="6" fillId="0" borderId="3" xfId="1" applyBorder="1"/>
    <xf numFmtId="0" fontId="9" fillId="0" borderId="4" xfId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right" vertical="center"/>
    </xf>
    <xf numFmtId="0" fontId="6" fillId="0" borderId="1" xfId="1" applyBorder="1"/>
    <xf numFmtId="164" fontId="8" fillId="0" borderId="6" xfId="1" applyNumberFormat="1" applyFont="1" applyBorder="1" applyAlignment="1">
      <alignment horizontal="right" vertical="center"/>
    </xf>
    <xf numFmtId="164" fontId="8" fillId="0" borderId="1" xfId="1" applyNumberFormat="1" applyFont="1" applyBorder="1" applyAlignment="1">
      <alignment vertical="center"/>
    </xf>
    <xf numFmtId="0" fontId="6" fillId="0" borderId="7" xfId="1" applyBorder="1"/>
    <xf numFmtId="164" fontId="9" fillId="0" borderId="8" xfId="1" applyNumberFormat="1" applyFont="1" applyBorder="1" applyAlignment="1">
      <alignment horizontal="right" vertical="center"/>
    </xf>
    <xf numFmtId="0" fontId="6" fillId="0" borderId="8" xfId="1" applyBorder="1"/>
    <xf numFmtId="164" fontId="9" fillId="0" borderId="9" xfId="1" applyNumberFormat="1" applyFont="1" applyBorder="1" applyAlignment="1">
      <alignment horizontal="right" vertical="center"/>
    </xf>
    <xf numFmtId="0" fontId="8" fillId="0" borderId="2" xfId="1" applyFont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2" applyFont="1"/>
    <xf numFmtId="0" fontId="2" fillId="2" borderId="0" xfId="2" applyFont="1" applyFill="1"/>
    <xf numFmtId="0" fontId="11" fillId="2" borderId="12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 wrapText="1"/>
    </xf>
    <xf numFmtId="2" fontId="12" fillId="2" borderId="13" xfId="2" applyNumberFormat="1" applyFont="1" applyFill="1" applyBorder="1" applyAlignment="1">
      <alignment horizontal="center" vertical="center"/>
    </xf>
    <xf numFmtId="2" fontId="12" fillId="2" borderId="14" xfId="2" applyNumberFormat="1" applyFont="1" applyFill="1" applyBorder="1" applyAlignment="1">
      <alignment horizontal="center" vertical="center"/>
    </xf>
    <xf numFmtId="2" fontId="2" fillId="2" borderId="0" xfId="2" applyNumberFormat="1" applyFont="1" applyFill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2" fontId="2" fillId="2" borderId="3" xfId="2" applyNumberFormat="1" applyFont="1" applyFill="1" applyBorder="1" applyAlignment="1">
      <alignment horizontal="center" vertical="center" wrapText="1"/>
    </xf>
    <xf numFmtId="2" fontId="2" fillId="2" borderId="4" xfId="2" applyNumberFormat="1" applyFont="1" applyFill="1" applyBorder="1" applyAlignment="1">
      <alignment horizontal="center" vertical="center" wrapText="1"/>
    </xf>
    <xf numFmtId="2" fontId="2" fillId="2" borderId="0" xfId="2" applyNumberFormat="1" applyFont="1" applyFill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2" fillId="2" borderId="6" xfId="2" applyNumberFormat="1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" fillId="2" borderId="16" xfId="2" applyFont="1" applyFill="1" applyBorder="1" applyAlignment="1">
      <alignment horizontal="center" vertical="center" wrapText="1"/>
    </xf>
    <xf numFmtId="2" fontId="2" fillId="2" borderId="16" xfId="2" applyNumberFormat="1" applyFont="1" applyFill="1" applyBorder="1" applyAlignment="1">
      <alignment horizontal="center" vertical="center" wrapText="1"/>
    </xf>
    <xf numFmtId="2" fontId="2" fillId="2" borderId="17" xfId="2" applyNumberFormat="1" applyFont="1" applyFill="1" applyBorder="1" applyAlignment="1">
      <alignment horizontal="center" vertical="center" wrapText="1"/>
    </xf>
    <xf numFmtId="0" fontId="12" fillId="2" borderId="18" xfId="2" applyFont="1" applyFill="1" applyBorder="1" applyAlignment="1">
      <alignment horizontal="center" vertical="center" wrapText="1"/>
    </xf>
    <xf numFmtId="0" fontId="12" fillId="2" borderId="19" xfId="2" applyFont="1" applyFill="1" applyBorder="1" applyAlignment="1">
      <alignment horizontal="center" vertical="center" wrapText="1"/>
    </xf>
    <xf numFmtId="0" fontId="12" fillId="2" borderId="20" xfId="2" applyFont="1" applyFill="1" applyBorder="1" applyAlignment="1">
      <alignment horizontal="center" vertical="center" wrapText="1"/>
    </xf>
    <xf numFmtId="2" fontId="12" fillId="2" borderId="21" xfId="2" applyNumberFormat="1" applyFont="1" applyFill="1" applyBorder="1" applyAlignment="1">
      <alignment horizontal="center" vertical="center" wrapText="1"/>
    </xf>
    <xf numFmtId="2" fontId="12" fillId="2" borderId="14" xfId="2" applyNumberFormat="1" applyFont="1" applyFill="1" applyBorder="1" applyAlignment="1">
      <alignment horizontal="center" vertical="center" wrapText="1"/>
    </xf>
    <xf numFmtId="2" fontId="12" fillId="2" borderId="22" xfId="2" applyNumberFormat="1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2" fillId="2" borderId="23" xfId="2" applyFont="1" applyFill="1" applyBorder="1" applyAlignment="1">
      <alignment horizontal="center" vertical="center" wrapText="1"/>
    </xf>
    <xf numFmtId="0" fontId="2" fillId="2" borderId="23" xfId="2" applyFont="1" applyFill="1" applyBorder="1" applyAlignment="1">
      <alignment horizontal="center" vertical="center" wrapText="1"/>
    </xf>
    <xf numFmtId="2" fontId="2" fillId="2" borderId="23" xfId="2" applyNumberFormat="1" applyFont="1" applyFill="1" applyBorder="1" applyAlignment="1">
      <alignment horizontal="center" vertical="center" wrapText="1"/>
    </xf>
    <xf numFmtId="2" fontId="2" fillId="2" borderId="11" xfId="2" applyNumberFormat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12" fillId="2" borderId="12" xfId="2" applyFont="1" applyFill="1" applyBorder="1" applyAlignment="1">
      <alignment horizontal="center" vertical="center" wrapText="1"/>
    </xf>
    <xf numFmtId="0" fontId="12" fillId="2" borderId="13" xfId="2" applyFont="1" applyFill="1" applyBorder="1" applyAlignment="1">
      <alignment horizontal="center" vertical="center" wrapText="1"/>
    </xf>
    <xf numFmtId="2" fontId="12" fillId="2" borderId="13" xfId="2" applyNumberFormat="1" applyFont="1" applyFill="1" applyBorder="1" applyAlignment="1">
      <alignment horizontal="center" vertical="center" wrapText="1"/>
    </xf>
    <xf numFmtId="0" fontId="2" fillId="2" borderId="16" xfId="2" applyFont="1" applyFill="1" applyBorder="1" applyAlignment="1">
      <alignment horizontal="center" vertical="center" wrapText="1"/>
    </xf>
    <xf numFmtId="0" fontId="2" fillId="2" borderId="24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2" fillId="3" borderId="16" xfId="2" applyFont="1" applyFill="1" applyBorder="1" applyAlignment="1">
      <alignment horizontal="center" vertical="center" wrapText="1"/>
    </xf>
    <xf numFmtId="0" fontId="2" fillId="3" borderId="23" xfId="2" applyFont="1" applyFill="1" applyBorder="1" applyAlignment="1">
      <alignment horizontal="center" vertical="center" wrapText="1"/>
    </xf>
    <xf numFmtId="0" fontId="12" fillId="2" borderId="21" xfId="2" applyFont="1" applyFill="1" applyBorder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0" fontId="12" fillId="4" borderId="18" xfId="2" applyFont="1" applyFill="1" applyBorder="1" applyAlignment="1">
      <alignment horizontal="center" vertical="center" wrapText="1"/>
    </xf>
    <xf numFmtId="0" fontId="12" fillId="4" borderId="19" xfId="2" applyFont="1" applyFill="1" applyBorder="1" applyAlignment="1">
      <alignment horizontal="center" vertical="center" wrapText="1"/>
    </xf>
    <xf numFmtId="0" fontId="12" fillId="4" borderId="20" xfId="2" applyFont="1" applyFill="1" applyBorder="1" applyAlignment="1">
      <alignment horizontal="center" vertical="center" wrapText="1"/>
    </xf>
    <xf numFmtId="2" fontId="2" fillId="4" borderId="22" xfId="2" applyNumberFormat="1" applyFont="1" applyFill="1" applyBorder="1" applyAlignment="1">
      <alignment horizontal="center" vertical="center" wrapText="1"/>
    </xf>
    <xf numFmtId="0" fontId="10" fillId="0" borderId="0" xfId="2" applyAlignment="1">
      <alignment horizontal="center" vertical="center"/>
    </xf>
    <xf numFmtId="0" fontId="10" fillId="0" borderId="0" xfId="2"/>
    <xf numFmtId="0" fontId="10" fillId="2" borderId="0" xfId="2" applyFill="1"/>
    <xf numFmtId="0" fontId="11" fillId="2" borderId="16" xfId="2" applyFont="1" applyFill="1" applyBorder="1" applyAlignment="1">
      <alignment horizontal="center" vertical="center"/>
    </xf>
    <xf numFmtId="0" fontId="11" fillId="2" borderId="16" xfId="2" applyFont="1" applyFill="1" applyBorder="1" applyAlignment="1">
      <alignment horizontal="center" vertical="center" wrapText="1"/>
    </xf>
    <xf numFmtId="2" fontId="12" fillId="2" borderId="16" xfId="2" applyNumberFormat="1" applyFont="1" applyFill="1" applyBorder="1" applyAlignment="1">
      <alignment horizontal="center" vertical="center"/>
    </xf>
    <xf numFmtId="0" fontId="10" fillId="0" borderId="2" xfId="2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2" fontId="2" fillId="2" borderId="3" xfId="2" applyNumberFormat="1" applyFont="1" applyFill="1" applyBorder="1" applyAlignment="1">
      <alignment horizontal="center" vertical="center"/>
    </xf>
    <xf numFmtId="2" fontId="2" fillId="2" borderId="4" xfId="2" applyNumberFormat="1" applyFont="1" applyFill="1" applyBorder="1" applyAlignment="1">
      <alignment horizontal="center" vertical="center"/>
    </xf>
    <xf numFmtId="0" fontId="10" fillId="0" borderId="5" xfId="2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2" fontId="2" fillId="2" borderId="1" xfId="2" applyNumberFormat="1" applyFont="1" applyFill="1" applyBorder="1" applyAlignment="1">
      <alignment horizontal="center" vertical="center"/>
    </xf>
    <xf numFmtId="2" fontId="2" fillId="2" borderId="6" xfId="2" applyNumberFormat="1" applyFont="1" applyFill="1" applyBorder="1" applyAlignment="1">
      <alignment horizontal="center" vertical="center"/>
    </xf>
    <xf numFmtId="0" fontId="10" fillId="0" borderId="5" xfId="2" applyBorder="1" applyAlignment="1">
      <alignment horizontal="center" vertical="center"/>
    </xf>
    <xf numFmtId="0" fontId="10" fillId="0" borderId="7" xfId="2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/>
    </xf>
    <xf numFmtId="2" fontId="2" fillId="2" borderId="8" xfId="2" applyNumberFormat="1" applyFont="1" applyFill="1" applyBorder="1" applyAlignment="1">
      <alignment horizontal="center" vertical="center"/>
    </xf>
    <xf numFmtId="2" fontId="2" fillId="2" borderId="9" xfId="2" applyNumberFormat="1" applyFont="1" applyFill="1" applyBorder="1" applyAlignment="1">
      <alignment horizontal="center" vertical="center"/>
    </xf>
    <xf numFmtId="0" fontId="10" fillId="0" borderId="25" xfId="2" applyBorder="1" applyAlignment="1">
      <alignment horizontal="center" vertical="center" wrapText="1"/>
    </xf>
    <xf numFmtId="0" fontId="10" fillId="0" borderId="26" xfId="2" applyBorder="1" applyAlignment="1">
      <alignment horizontal="center" vertical="center" wrapText="1"/>
    </xf>
    <xf numFmtId="0" fontId="10" fillId="0" borderId="18" xfId="2" applyBorder="1" applyAlignment="1">
      <alignment horizontal="center"/>
    </xf>
    <xf numFmtId="0" fontId="10" fillId="0" borderId="19" xfId="2" applyBorder="1" applyAlignment="1">
      <alignment horizontal="center"/>
    </xf>
    <xf numFmtId="0" fontId="10" fillId="0" borderId="21" xfId="2" applyBorder="1" applyAlignment="1">
      <alignment horizontal="center"/>
    </xf>
    <xf numFmtId="2" fontId="10" fillId="0" borderId="13" xfId="2" applyNumberFormat="1" applyBorder="1"/>
    <xf numFmtId="2" fontId="10" fillId="0" borderId="14" xfId="2" applyNumberFormat="1" applyBorder="1"/>
    <xf numFmtId="0" fontId="2" fillId="0" borderId="0" xfId="2" applyFont="1" applyAlignment="1">
      <alignment horizontal="center" vertical="center"/>
    </xf>
  </cellXfs>
  <cellStyles count="3">
    <cellStyle name="Normale" xfId="0" builtinId="0"/>
    <cellStyle name="Normale 2" xfId="2" xr:uid="{83243261-A189-424A-BD05-DF84353C5077}"/>
    <cellStyle name="Normale 6" xfId="1" xr:uid="{6AB81831-795E-43D9-9219-12B6252A1C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0.250\campolongo\AA%20JENNIFER\2025-2026\CONTRATTAZIONE%202025-2026\FIS2025-26%20ok%20.xlsx" TargetMode="External"/><Relationship Id="rId1" Type="http://schemas.openxmlformats.org/officeDocument/2006/relationships/externalLinkPath" Target="/AA%20JENNIFER/2025-2026/CONTRATTAZIONE%202025-2026/FIS2025-26%20ok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R RELAZIONE doc"/>
      <sheetName val="PER RELAZIONE ata"/>
      <sheetName val="relazione dsga parte fissa"/>
      <sheetName val="relazione dsga parte variabile"/>
      <sheetName val="progetti 2025-26bilancio"/>
      <sheetName val="FIS DA DISTRIBUIRE"/>
      <sheetName val="nuove assegnazioni"/>
      <sheetName val="FIS 25-26 per comunicazione dsg"/>
      <sheetName val="FIS 25-26 per contrattazione"/>
      <sheetName val="FIS 25-26"/>
      <sheetName val="Distribuzione 25-26"/>
      <sheetName val="Foglio2"/>
      <sheetName val="ATA ripartito 35-65 KO "/>
      <sheetName val="attività incarichi agg ata 2526"/>
      <sheetName val="incarichi specifici ATA 2526"/>
      <sheetName val="progetti 2025-26CONTRATTAZIONE"/>
      <sheetName val="progetti 2025-26RICALCOLATI"/>
      <sheetName val="progetti KO 2025-26"/>
      <sheetName val="Incarichi e Commissioni 2025-26"/>
      <sheetName val="incarichi per contrattazione"/>
      <sheetName val="Funzioni strumentali 25-26"/>
      <sheetName val="indennita dsga"/>
      <sheetName val="ore ecceden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C33">
            <v>12374.361999999999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21DEB-9D73-4121-AED5-4DDCF6DE5023}">
  <dimension ref="A1:B32"/>
  <sheetViews>
    <sheetView topLeftCell="A16" workbookViewId="0">
      <selection activeCell="I28" sqref="I28"/>
    </sheetView>
  </sheetViews>
  <sheetFormatPr defaultRowHeight="15" x14ac:dyDescent="0.25"/>
  <cols>
    <col min="1" max="1" width="39.85546875" customWidth="1"/>
    <col min="2" max="2" width="37.7109375" customWidth="1"/>
  </cols>
  <sheetData>
    <row r="1" spans="1:2" x14ac:dyDescent="0.25">
      <c r="A1" s="36" t="s">
        <v>51</v>
      </c>
      <c r="B1" s="37" t="s">
        <v>46</v>
      </c>
    </row>
    <row r="2" spans="1:2" x14ac:dyDescent="0.25">
      <c r="A2" s="31" t="s">
        <v>75</v>
      </c>
      <c r="B2" s="38">
        <v>71857.039999999994</v>
      </c>
    </row>
    <row r="3" spans="1:2" x14ac:dyDescent="0.25">
      <c r="A3" s="31" t="s">
        <v>52</v>
      </c>
      <c r="B3" s="39">
        <f>B2*70%</f>
        <v>50299.927999999993</v>
      </c>
    </row>
    <row r="4" spans="1:2" x14ac:dyDescent="0.25">
      <c r="A4" s="31" t="s">
        <v>53</v>
      </c>
      <c r="B4" s="39">
        <f>B2*30%</f>
        <v>21557.111999999997</v>
      </c>
    </row>
    <row r="5" spans="1:2" ht="15.75" thickBot="1" x14ac:dyDescent="0.3">
      <c r="A5" s="32"/>
      <c r="B5" s="40"/>
    </row>
    <row r="6" spans="1:2" x14ac:dyDescent="0.25">
      <c r="A6" s="33" t="s">
        <v>52</v>
      </c>
      <c r="B6" s="41" t="s">
        <v>54</v>
      </c>
    </row>
    <row r="7" spans="1:2" x14ac:dyDescent="0.25">
      <c r="A7" s="31" t="s">
        <v>55</v>
      </c>
      <c r="B7" s="39">
        <v>37925.269999999997</v>
      </c>
    </row>
    <row r="8" spans="1:2" x14ac:dyDescent="0.25">
      <c r="A8" s="31" t="s">
        <v>56</v>
      </c>
      <c r="B8" s="39">
        <v>12374.36</v>
      </c>
    </row>
    <row r="9" spans="1:2" x14ac:dyDescent="0.25">
      <c r="A9" s="31" t="s">
        <v>57</v>
      </c>
      <c r="B9" s="44">
        <v>1718.65</v>
      </c>
    </row>
    <row r="10" spans="1:2" x14ac:dyDescent="0.25">
      <c r="A10" s="31" t="s">
        <v>58</v>
      </c>
      <c r="B10" s="39">
        <v>868.9</v>
      </c>
    </row>
    <row r="11" spans="1:2" x14ac:dyDescent="0.25">
      <c r="A11" s="34" t="s">
        <v>59</v>
      </c>
      <c r="B11" s="45">
        <f>SUM(B7:B10)</f>
        <v>52887.18</v>
      </c>
    </row>
    <row r="12" spans="1:2" x14ac:dyDescent="0.25">
      <c r="A12" s="31"/>
      <c r="B12" s="38"/>
    </row>
    <row r="13" spans="1:2" ht="30" x14ac:dyDescent="0.25">
      <c r="A13" s="31" t="s">
        <v>60</v>
      </c>
      <c r="B13" s="38">
        <v>5553.37</v>
      </c>
    </row>
    <row r="14" spans="1:2" x14ac:dyDescent="0.25">
      <c r="A14" s="31" t="s">
        <v>61</v>
      </c>
      <c r="B14" s="38">
        <v>280.17</v>
      </c>
    </row>
    <row r="15" spans="1:2" x14ac:dyDescent="0.25">
      <c r="A15" s="34" t="s">
        <v>62</v>
      </c>
      <c r="B15" s="46">
        <f>SUM(B13:B14)</f>
        <v>5833.54</v>
      </c>
    </row>
    <row r="16" spans="1:2" x14ac:dyDescent="0.25">
      <c r="A16" s="31"/>
      <c r="B16" s="38"/>
    </row>
    <row r="17" spans="1:2" ht="45" x14ac:dyDescent="0.25">
      <c r="A17" s="31" t="s">
        <v>63</v>
      </c>
      <c r="B17" s="39">
        <v>1415</v>
      </c>
    </row>
    <row r="18" spans="1:2" x14ac:dyDescent="0.25">
      <c r="A18" s="31" t="s">
        <v>64</v>
      </c>
      <c r="B18" s="38">
        <v>862.15</v>
      </c>
    </row>
    <row r="19" spans="1:2" ht="30" x14ac:dyDescent="0.25">
      <c r="A19" s="34" t="s">
        <v>65</v>
      </c>
      <c r="B19" s="46">
        <f>SUM(B17:B18)</f>
        <v>2277.15</v>
      </c>
    </row>
    <row r="20" spans="1:2" x14ac:dyDescent="0.25">
      <c r="A20" s="31"/>
      <c r="B20" s="38"/>
    </row>
    <row r="21" spans="1:2" ht="15.75" thickBot="1" x14ac:dyDescent="0.3">
      <c r="A21" s="42" t="s">
        <v>66</v>
      </c>
      <c r="B21" s="47">
        <f>B11+B15+B19</f>
        <v>60997.87</v>
      </c>
    </row>
    <row r="22" spans="1:2" ht="15.75" thickBot="1" x14ac:dyDescent="0.3">
      <c r="A22" s="48"/>
      <c r="B22" s="49"/>
    </row>
    <row r="23" spans="1:2" x14ac:dyDescent="0.25">
      <c r="A23" s="33" t="s">
        <v>53</v>
      </c>
      <c r="B23" s="41" t="s">
        <v>46</v>
      </c>
    </row>
    <row r="24" spans="1:2" x14ac:dyDescent="0.25">
      <c r="A24" s="31" t="s">
        <v>67</v>
      </c>
      <c r="B24" s="38">
        <v>16253.81</v>
      </c>
    </row>
    <row r="25" spans="1:2" x14ac:dyDescent="0.25">
      <c r="A25" s="31" t="s">
        <v>68</v>
      </c>
      <c r="B25" s="44">
        <v>5303.3</v>
      </c>
    </row>
    <row r="26" spans="1:2" x14ac:dyDescent="0.25">
      <c r="A26" s="31" t="s">
        <v>69</v>
      </c>
      <c r="B26" s="44">
        <v>4248.9799999999996</v>
      </c>
    </row>
    <row r="27" spans="1:2" ht="30" x14ac:dyDescent="0.25">
      <c r="A27" s="31" t="s">
        <v>70</v>
      </c>
      <c r="B27" s="38">
        <v>223.1</v>
      </c>
    </row>
    <row r="28" spans="1:2" ht="45" x14ac:dyDescent="0.25">
      <c r="A28" s="31" t="s">
        <v>71</v>
      </c>
      <c r="B28" s="38">
        <v>689.57</v>
      </c>
    </row>
    <row r="29" spans="1:2" ht="45" x14ac:dyDescent="0.25">
      <c r="A29" s="31" t="s">
        <v>72</v>
      </c>
      <c r="B29" s="38">
        <v>288.36</v>
      </c>
    </row>
    <row r="30" spans="1:2" ht="30" x14ac:dyDescent="0.25">
      <c r="A30" s="31" t="s">
        <v>73</v>
      </c>
      <c r="B30" s="38">
        <v>1582.52</v>
      </c>
    </row>
    <row r="31" spans="1:2" x14ac:dyDescent="0.25">
      <c r="A31" s="31"/>
      <c r="B31" s="38"/>
    </row>
    <row r="32" spans="1:2" ht="15.75" thickBot="1" x14ac:dyDescent="0.3">
      <c r="A32" s="42" t="s">
        <v>74</v>
      </c>
      <c r="B32" s="43">
        <f>SUM(B24:B31)</f>
        <v>28589.64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F383E-5C66-4C7D-8206-6F13DEFF43A3}">
  <dimension ref="A1:E16"/>
  <sheetViews>
    <sheetView workbookViewId="0">
      <selection activeCell="H6" sqref="H6"/>
    </sheetView>
  </sheetViews>
  <sheetFormatPr defaultRowHeight="15" x14ac:dyDescent="0.25"/>
  <cols>
    <col min="1" max="1" width="20.42578125" customWidth="1"/>
    <col min="2" max="2" width="21.85546875" customWidth="1"/>
    <col min="3" max="3" width="13.5703125" customWidth="1"/>
    <col min="4" max="4" width="19" customWidth="1"/>
    <col min="5" max="5" width="19.42578125" customWidth="1"/>
  </cols>
  <sheetData>
    <row r="1" spans="1:5" ht="31.5" x14ac:dyDescent="0.25">
      <c r="A1" s="29" t="s">
        <v>40</v>
      </c>
      <c r="B1" s="18" t="s">
        <v>41</v>
      </c>
      <c r="C1" s="19"/>
      <c r="D1" s="18" t="s">
        <v>42</v>
      </c>
      <c r="E1" s="20" t="s">
        <v>43</v>
      </c>
    </row>
    <row r="2" spans="1:5" ht="21" x14ac:dyDescent="0.25">
      <c r="A2" s="30" t="s">
        <v>44</v>
      </c>
      <c r="B2" s="21">
        <v>16253.81</v>
      </c>
      <c r="C2" s="22"/>
      <c r="D2" s="21">
        <f>B2*35%</f>
        <v>5688.8334999999997</v>
      </c>
      <c r="E2" s="23">
        <f>B2*65%</f>
        <v>10564.976500000001</v>
      </c>
    </row>
    <row r="3" spans="1:5" ht="24" customHeight="1" x14ac:dyDescent="0.25">
      <c r="A3" s="30" t="s">
        <v>45</v>
      </c>
      <c r="B3" s="24">
        <f>'[1]Distribuzione 25-26'!C33</f>
        <v>12374.361999999999</v>
      </c>
      <c r="C3" s="22"/>
      <c r="D3" s="21">
        <f>B3*35%</f>
        <v>4331.0266999999994</v>
      </c>
      <c r="E3" s="23">
        <f>B3*65%</f>
        <v>8043.3352999999997</v>
      </c>
    </row>
    <row r="4" spans="1:5" ht="21" customHeight="1" thickBot="1" x14ac:dyDescent="0.3">
      <c r="A4" s="25"/>
      <c r="B4" s="26">
        <f>B2+B3</f>
        <v>28628.171999999999</v>
      </c>
      <c r="C4" s="27"/>
      <c r="D4" s="26">
        <f>SUM(D2:D3)</f>
        <v>10019.860199999999</v>
      </c>
      <c r="E4" s="28">
        <f>SUM(E2:E3)</f>
        <v>18608.311799999999</v>
      </c>
    </row>
    <row r="5" spans="1:5" ht="26.25" customHeight="1" x14ac:dyDescent="0.25"/>
    <row r="6" spans="1:5" ht="45" x14ac:dyDescent="0.25">
      <c r="A6" s="1" t="s">
        <v>0</v>
      </c>
      <c r="B6" s="2" t="s">
        <v>1</v>
      </c>
      <c r="C6" s="1" t="s">
        <v>2</v>
      </c>
      <c r="D6" s="3" t="s">
        <v>3</v>
      </c>
      <c r="E6" s="3" t="s">
        <v>4</v>
      </c>
    </row>
    <row r="7" spans="1:5" ht="75" x14ac:dyDescent="0.25">
      <c r="A7" s="4" t="s">
        <v>5</v>
      </c>
      <c r="B7" s="5" t="s">
        <v>6</v>
      </c>
      <c r="C7" s="6">
        <v>16</v>
      </c>
      <c r="D7" s="6">
        <v>123.95</v>
      </c>
      <c r="E7" s="7">
        <f>C7*D7+0.05</f>
        <v>1983.25</v>
      </c>
    </row>
    <row r="8" spans="1:5" x14ac:dyDescent="0.25">
      <c r="A8" s="4" t="s">
        <v>5</v>
      </c>
      <c r="B8" s="4" t="s">
        <v>7</v>
      </c>
      <c r="C8" s="6">
        <v>14</v>
      </c>
      <c r="D8" s="6">
        <v>50</v>
      </c>
      <c r="E8" s="7">
        <f>C8*D8</f>
        <v>700</v>
      </c>
    </row>
    <row r="9" spans="1:5" x14ac:dyDescent="0.25">
      <c r="A9" s="4" t="s">
        <v>5</v>
      </c>
      <c r="B9" s="8" t="s">
        <v>8</v>
      </c>
      <c r="C9" s="6">
        <v>3</v>
      </c>
      <c r="D9" s="6">
        <v>80</v>
      </c>
      <c r="E9" s="7">
        <f>C9*D9</f>
        <v>240</v>
      </c>
    </row>
    <row r="10" spans="1:5" x14ac:dyDescent="0.25">
      <c r="A10" s="9"/>
      <c r="B10" s="9"/>
      <c r="C10" s="9"/>
      <c r="D10" s="9"/>
      <c r="E10" s="9"/>
    </row>
    <row r="11" spans="1:5" x14ac:dyDescent="0.25">
      <c r="A11" s="9"/>
      <c r="B11" s="9"/>
      <c r="C11" s="9"/>
      <c r="D11" s="9"/>
      <c r="E11" s="9"/>
    </row>
    <row r="12" spans="1:5" x14ac:dyDescent="0.25">
      <c r="A12" s="9"/>
      <c r="B12" s="9"/>
      <c r="C12" s="9"/>
      <c r="D12" s="9"/>
      <c r="E12" s="9"/>
    </row>
    <row r="13" spans="1:5" ht="45" x14ac:dyDescent="0.25">
      <c r="A13" s="1" t="s">
        <v>0</v>
      </c>
      <c r="B13" s="2" t="s">
        <v>1</v>
      </c>
      <c r="C13" s="1" t="s">
        <v>2</v>
      </c>
      <c r="D13" s="3" t="s">
        <v>3</v>
      </c>
      <c r="E13" s="3" t="s">
        <v>4</v>
      </c>
    </row>
    <row r="14" spans="1:5" x14ac:dyDescent="0.25">
      <c r="A14" s="4" t="s">
        <v>9</v>
      </c>
      <c r="B14" s="5" t="s">
        <v>10</v>
      </c>
      <c r="C14" s="10">
        <v>3</v>
      </c>
      <c r="D14" s="10">
        <v>366.66</v>
      </c>
      <c r="E14" s="10">
        <f>C14*D14</f>
        <v>1099.98</v>
      </c>
    </row>
    <row r="15" spans="1:5" x14ac:dyDescent="0.25">
      <c r="A15" s="4" t="s">
        <v>9</v>
      </c>
      <c r="B15" s="4" t="s">
        <v>11</v>
      </c>
      <c r="C15" s="10">
        <v>2</v>
      </c>
      <c r="D15" s="10">
        <v>200</v>
      </c>
      <c r="E15" s="10">
        <f t="shared" ref="E15:E16" si="0">C15*D15</f>
        <v>400</v>
      </c>
    </row>
    <row r="16" spans="1:5" x14ac:dyDescent="0.25">
      <c r="A16" s="4" t="s">
        <v>9</v>
      </c>
      <c r="B16" s="4" t="s">
        <v>12</v>
      </c>
      <c r="C16" s="10">
        <v>1</v>
      </c>
      <c r="D16" s="10">
        <v>288.85000000000002</v>
      </c>
      <c r="E16" s="10">
        <f t="shared" si="0"/>
        <v>288.85000000000002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1B64D-14C3-432D-9BE3-4F6989AB2FD9}">
  <dimension ref="A1:Q24"/>
  <sheetViews>
    <sheetView workbookViewId="0">
      <selection activeCell="K17" sqref="K17"/>
    </sheetView>
  </sheetViews>
  <sheetFormatPr defaultRowHeight="15" x14ac:dyDescent="0.25"/>
  <cols>
    <col min="1" max="1" width="27.85546875" customWidth="1"/>
    <col min="2" max="2" width="25.28515625" customWidth="1"/>
    <col min="3" max="3" width="22" customWidth="1"/>
    <col min="4" max="4" width="19.140625" customWidth="1"/>
  </cols>
  <sheetData>
    <row r="1" spans="1:17" ht="24.95" customHeight="1" x14ac:dyDescent="0.25">
      <c r="A1" s="11"/>
      <c r="B1" s="12"/>
      <c r="C1" s="13" t="s">
        <v>13</v>
      </c>
      <c r="D1" s="17" t="s">
        <v>14</v>
      </c>
    </row>
    <row r="2" spans="1:17" ht="24.95" customHeight="1" x14ac:dyDescent="0.25">
      <c r="A2" s="14" t="s">
        <v>39</v>
      </c>
      <c r="B2" s="15" t="s">
        <v>15</v>
      </c>
      <c r="C2" s="15">
        <v>2</v>
      </c>
      <c r="D2" s="16">
        <v>4500</v>
      </c>
    </row>
    <row r="3" spans="1:17" ht="24.95" customHeight="1" x14ac:dyDescent="0.25">
      <c r="A3" s="14" t="s">
        <v>38</v>
      </c>
      <c r="B3" s="15" t="s">
        <v>15</v>
      </c>
      <c r="C3" s="15">
        <v>9</v>
      </c>
      <c r="D3" s="16">
        <v>6700</v>
      </c>
    </row>
    <row r="4" spans="1:17" ht="24.95" customHeight="1" x14ac:dyDescent="0.25">
      <c r="A4" s="14" t="s">
        <v>16</v>
      </c>
      <c r="B4" s="15" t="s">
        <v>17</v>
      </c>
      <c r="C4" s="15">
        <v>28</v>
      </c>
      <c r="D4" s="16">
        <v>1400</v>
      </c>
    </row>
    <row r="5" spans="1:17" ht="24.95" customHeight="1" x14ac:dyDescent="0.25">
      <c r="A5" s="14" t="s">
        <v>18</v>
      </c>
      <c r="B5" s="15" t="s">
        <v>17</v>
      </c>
      <c r="C5" s="15">
        <v>7</v>
      </c>
      <c r="D5" s="16">
        <v>700</v>
      </c>
    </row>
    <row r="6" spans="1:17" ht="24.95" customHeight="1" x14ac:dyDescent="0.25">
      <c r="A6" s="14" t="s">
        <v>19</v>
      </c>
      <c r="B6" s="15" t="s">
        <v>17</v>
      </c>
      <c r="C6" s="15">
        <v>37</v>
      </c>
      <c r="D6" s="16">
        <v>3700</v>
      </c>
    </row>
    <row r="7" spans="1:17" ht="24.95" customHeight="1" x14ac:dyDescent="0.25">
      <c r="A7" s="14" t="s">
        <v>20</v>
      </c>
      <c r="B7" s="15" t="s">
        <v>17</v>
      </c>
      <c r="C7" s="15">
        <v>14</v>
      </c>
      <c r="D7" s="16">
        <v>2800</v>
      </c>
    </row>
    <row r="8" spans="1:17" ht="24.95" customHeight="1" x14ac:dyDescent="0.25">
      <c r="A8" s="14" t="s">
        <v>21</v>
      </c>
      <c r="B8" s="15" t="s">
        <v>17</v>
      </c>
      <c r="C8" s="15">
        <v>8</v>
      </c>
      <c r="D8" s="16">
        <v>2400</v>
      </c>
    </row>
    <row r="9" spans="1:17" ht="24.95" customHeight="1" x14ac:dyDescent="0.25">
      <c r="A9" s="14" t="s">
        <v>22</v>
      </c>
      <c r="B9" s="15" t="s">
        <v>17</v>
      </c>
      <c r="C9" s="15">
        <v>15</v>
      </c>
      <c r="D9" s="16">
        <v>2100</v>
      </c>
    </row>
    <row r="10" spans="1:17" ht="24.95" customHeight="1" x14ac:dyDescent="0.25">
      <c r="A10" s="14" t="s">
        <v>23</v>
      </c>
      <c r="B10" s="15" t="s">
        <v>17</v>
      </c>
      <c r="C10" s="15">
        <v>2</v>
      </c>
      <c r="D10" s="16">
        <v>800</v>
      </c>
      <c r="Q10" t="s">
        <v>76</v>
      </c>
    </row>
    <row r="11" spans="1:17" ht="24.95" customHeight="1" x14ac:dyDescent="0.25">
      <c r="A11" s="14" t="s">
        <v>24</v>
      </c>
      <c r="B11" s="15" t="s">
        <v>17</v>
      </c>
      <c r="C11" s="15">
        <v>8</v>
      </c>
      <c r="D11" s="16">
        <v>600</v>
      </c>
    </row>
    <row r="12" spans="1:17" ht="24.95" customHeight="1" x14ac:dyDescent="0.25">
      <c r="A12" s="14" t="s">
        <v>25</v>
      </c>
      <c r="B12" s="15" t="s">
        <v>17</v>
      </c>
      <c r="C12" s="15">
        <v>8</v>
      </c>
      <c r="D12" s="16">
        <v>450</v>
      </c>
    </row>
    <row r="13" spans="1:17" ht="24.95" customHeight="1" x14ac:dyDescent="0.25">
      <c r="A13" s="14" t="s">
        <v>26</v>
      </c>
      <c r="B13" s="15" t="s">
        <v>17</v>
      </c>
      <c r="C13" s="15">
        <v>2</v>
      </c>
      <c r="D13" s="16">
        <v>800</v>
      </c>
    </row>
    <row r="14" spans="1:17" ht="24.95" customHeight="1" x14ac:dyDescent="0.25">
      <c r="A14" s="14" t="s">
        <v>27</v>
      </c>
      <c r="B14" s="15" t="s">
        <v>17</v>
      </c>
      <c r="C14" s="15">
        <v>5</v>
      </c>
      <c r="D14" s="16">
        <v>250</v>
      </c>
    </row>
    <row r="15" spans="1:17" ht="24.95" customHeight="1" x14ac:dyDescent="0.25">
      <c r="A15" s="14" t="s">
        <v>28</v>
      </c>
      <c r="B15" s="15" t="s">
        <v>17</v>
      </c>
      <c r="C15" s="15">
        <v>11</v>
      </c>
      <c r="D15" s="16">
        <v>600</v>
      </c>
    </row>
    <row r="16" spans="1:17" ht="24.95" customHeight="1" x14ac:dyDescent="0.25">
      <c r="A16" s="14" t="s">
        <v>29</v>
      </c>
      <c r="B16" s="15" t="s">
        <v>17</v>
      </c>
      <c r="C16" s="15">
        <v>2</v>
      </c>
      <c r="D16" s="16">
        <v>200</v>
      </c>
    </row>
    <row r="17" spans="1:4" ht="24.95" customHeight="1" x14ac:dyDescent="0.25">
      <c r="A17" s="14" t="s">
        <v>30</v>
      </c>
      <c r="B17" s="15" t="s">
        <v>17</v>
      </c>
      <c r="C17" s="15">
        <v>3</v>
      </c>
      <c r="D17" s="16">
        <v>150</v>
      </c>
    </row>
    <row r="18" spans="1:4" ht="24.95" customHeight="1" x14ac:dyDescent="0.25">
      <c r="A18" s="14" t="s">
        <v>31</v>
      </c>
      <c r="B18" s="15" t="s">
        <v>17</v>
      </c>
      <c r="C18" s="15">
        <v>9</v>
      </c>
      <c r="D18" s="16">
        <v>450</v>
      </c>
    </row>
    <row r="19" spans="1:4" ht="24.95" customHeight="1" x14ac:dyDescent="0.25">
      <c r="A19" s="14" t="s">
        <v>32</v>
      </c>
      <c r="B19" s="15" t="s">
        <v>17</v>
      </c>
      <c r="C19" s="15">
        <v>9</v>
      </c>
      <c r="D19" s="16">
        <v>450</v>
      </c>
    </row>
    <row r="20" spans="1:4" ht="24.95" customHeight="1" x14ac:dyDescent="0.25">
      <c r="A20" s="14" t="s">
        <v>33</v>
      </c>
      <c r="B20" s="15" t="s">
        <v>17</v>
      </c>
      <c r="C20" s="15">
        <v>5</v>
      </c>
      <c r="D20" s="16">
        <v>350</v>
      </c>
    </row>
    <row r="21" spans="1:4" ht="24.95" customHeight="1" x14ac:dyDescent="0.25">
      <c r="A21" s="14" t="s">
        <v>34</v>
      </c>
      <c r="B21" s="15" t="s">
        <v>17</v>
      </c>
      <c r="C21" s="15">
        <v>7</v>
      </c>
      <c r="D21" s="16">
        <v>450</v>
      </c>
    </row>
    <row r="22" spans="1:4" ht="24.95" customHeight="1" x14ac:dyDescent="0.25">
      <c r="A22" s="14" t="s">
        <v>35</v>
      </c>
      <c r="B22" s="15" t="s">
        <v>17</v>
      </c>
      <c r="C22" s="15">
        <v>1</v>
      </c>
      <c r="D22" s="16">
        <v>100</v>
      </c>
    </row>
    <row r="23" spans="1:4" ht="24.95" customHeight="1" x14ac:dyDescent="0.25">
      <c r="A23" s="14" t="s">
        <v>36</v>
      </c>
      <c r="B23" s="15" t="s">
        <v>17</v>
      </c>
      <c r="C23" s="15">
        <v>2</v>
      </c>
      <c r="D23" s="16">
        <v>300</v>
      </c>
    </row>
    <row r="24" spans="1:4" ht="24.95" customHeight="1" x14ac:dyDescent="0.25">
      <c r="A24" s="14" t="s">
        <v>37</v>
      </c>
      <c r="B24" s="15" t="s">
        <v>17</v>
      </c>
      <c r="C24" s="15">
        <v>6</v>
      </c>
      <c r="D24" s="16"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D4788-B0B2-4BBB-AEEB-595C68FBC214}">
  <dimension ref="A1:G107"/>
  <sheetViews>
    <sheetView tabSelected="1" workbookViewId="0">
      <selection sqref="A1:A1048576"/>
    </sheetView>
  </sheetViews>
  <sheetFormatPr defaultRowHeight="15" x14ac:dyDescent="0.25"/>
  <cols>
    <col min="2" max="2" width="19.5703125" style="35" customWidth="1"/>
    <col min="5" max="5" width="14.28515625" customWidth="1"/>
    <col min="6" max="6" width="12.85546875" customWidth="1"/>
    <col min="7" max="7" width="13.140625" customWidth="1"/>
  </cols>
  <sheetData>
    <row r="1" spans="1:7" ht="15.75" thickBot="1" x14ac:dyDescent="0.3">
      <c r="A1" s="50"/>
      <c r="B1" s="128"/>
      <c r="C1" s="51"/>
      <c r="D1" s="51"/>
      <c r="E1" s="50"/>
      <c r="F1" s="50"/>
      <c r="G1" s="50"/>
    </row>
    <row r="2" spans="1:7" ht="42.75" thickBot="1" x14ac:dyDescent="0.3">
      <c r="A2" s="52" t="s">
        <v>77</v>
      </c>
      <c r="B2" s="53" t="s">
        <v>78</v>
      </c>
      <c r="C2" s="54" t="s">
        <v>79</v>
      </c>
      <c r="D2" s="54" t="s">
        <v>80</v>
      </c>
      <c r="E2" s="55">
        <f>38.5</f>
        <v>38.5</v>
      </c>
      <c r="F2" s="56">
        <f>19.25</f>
        <v>19.25</v>
      </c>
      <c r="G2" s="57"/>
    </row>
    <row r="3" spans="1:7" x14ac:dyDescent="0.25">
      <c r="A3" s="58" t="s">
        <v>81</v>
      </c>
      <c r="B3" s="59" t="s">
        <v>82</v>
      </c>
      <c r="C3" s="60"/>
      <c r="D3" s="60">
        <v>22</v>
      </c>
      <c r="E3" s="61">
        <f t="shared" ref="E3:E71" si="0">$E$2*C3</f>
        <v>0</v>
      </c>
      <c r="F3" s="62">
        <f t="shared" ref="F3:F70" si="1">$F$2*D3</f>
        <v>423.5</v>
      </c>
      <c r="G3" s="63"/>
    </row>
    <row r="4" spans="1:7" x14ac:dyDescent="0.25">
      <c r="A4" s="64"/>
      <c r="B4" s="65"/>
      <c r="C4" s="66"/>
      <c r="D4" s="66">
        <v>3</v>
      </c>
      <c r="E4" s="67">
        <f t="shared" si="0"/>
        <v>0</v>
      </c>
      <c r="F4" s="68">
        <f t="shared" si="1"/>
        <v>57.75</v>
      </c>
      <c r="G4" s="63"/>
    </row>
    <row r="5" spans="1:7" x14ac:dyDescent="0.25">
      <c r="A5" s="64"/>
      <c r="B5" s="65"/>
      <c r="C5" s="66"/>
      <c r="D5" s="66">
        <v>3</v>
      </c>
      <c r="E5" s="67">
        <f t="shared" si="0"/>
        <v>0</v>
      </c>
      <c r="F5" s="68">
        <f t="shared" si="1"/>
        <v>57.75</v>
      </c>
      <c r="G5" s="63"/>
    </row>
    <row r="6" spans="1:7" x14ac:dyDescent="0.25">
      <c r="A6" s="64"/>
      <c r="B6" s="65"/>
      <c r="C6" s="66"/>
      <c r="D6" s="66">
        <v>3</v>
      </c>
      <c r="E6" s="67">
        <f t="shared" si="0"/>
        <v>0</v>
      </c>
      <c r="F6" s="68">
        <f t="shared" si="1"/>
        <v>57.75</v>
      </c>
      <c r="G6" s="63"/>
    </row>
    <row r="7" spans="1:7" x14ac:dyDescent="0.25">
      <c r="A7" s="64"/>
      <c r="B7" s="65"/>
      <c r="C7" s="66"/>
      <c r="D7" s="66">
        <v>3</v>
      </c>
      <c r="E7" s="67">
        <f t="shared" si="0"/>
        <v>0</v>
      </c>
      <c r="F7" s="68">
        <f t="shared" si="1"/>
        <v>57.75</v>
      </c>
      <c r="G7" s="63"/>
    </row>
    <row r="8" spans="1:7" x14ac:dyDescent="0.25">
      <c r="A8" s="64"/>
      <c r="B8" s="65"/>
      <c r="C8" s="66"/>
      <c r="D8" s="66">
        <v>3</v>
      </c>
      <c r="E8" s="67">
        <f t="shared" si="0"/>
        <v>0</v>
      </c>
      <c r="F8" s="68">
        <f t="shared" si="1"/>
        <v>57.75</v>
      </c>
      <c r="G8" s="63"/>
    </row>
    <row r="9" spans="1:7" x14ac:dyDescent="0.25">
      <c r="A9" s="64"/>
      <c r="B9" s="65"/>
      <c r="C9" s="66"/>
      <c r="D9" s="66">
        <v>3</v>
      </c>
      <c r="E9" s="67">
        <f t="shared" si="0"/>
        <v>0</v>
      </c>
      <c r="F9" s="68">
        <f t="shared" si="1"/>
        <v>57.75</v>
      </c>
      <c r="G9" s="63"/>
    </row>
    <row r="10" spans="1:7" ht="15.75" thickBot="1" x14ac:dyDescent="0.3">
      <c r="A10" s="69"/>
      <c r="B10" s="70" t="s">
        <v>83</v>
      </c>
      <c r="C10" s="70"/>
      <c r="D10" s="70">
        <v>0</v>
      </c>
      <c r="E10" s="71">
        <v>0</v>
      </c>
      <c r="F10" s="72">
        <f>$F$2*D10</f>
        <v>0</v>
      </c>
      <c r="G10" s="63"/>
    </row>
    <row r="11" spans="1:7" ht="15.75" thickBot="1" x14ac:dyDescent="0.3">
      <c r="A11" s="73" t="s">
        <v>84</v>
      </c>
      <c r="B11" s="74"/>
      <c r="C11" s="74"/>
      <c r="D11" s="75"/>
      <c r="E11" s="76">
        <f>SUM(E3:E9)</f>
        <v>0</v>
      </c>
      <c r="F11" s="77">
        <f>SUM(F3:F9)</f>
        <v>770</v>
      </c>
      <c r="G11" s="78">
        <f>F11+E11</f>
        <v>770</v>
      </c>
    </row>
    <row r="12" spans="1:7" x14ac:dyDescent="0.25">
      <c r="A12" s="79" t="s">
        <v>85</v>
      </c>
      <c r="B12" s="80" t="s">
        <v>86</v>
      </c>
      <c r="C12" s="81">
        <v>8</v>
      </c>
      <c r="D12" s="81"/>
      <c r="E12" s="82">
        <f t="shared" si="0"/>
        <v>308</v>
      </c>
      <c r="F12" s="83">
        <f t="shared" si="1"/>
        <v>0</v>
      </c>
      <c r="G12" s="63"/>
    </row>
    <row r="13" spans="1:7" ht="27.75" customHeight="1" x14ac:dyDescent="0.25">
      <c r="A13" s="64"/>
      <c r="B13" s="65"/>
      <c r="C13" s="66">
        <v>8</v>
      </c>
      <c r="D13" s="66"/>
      <c r="E13" s="67">
        <f t="shared" si="0"/>
        <v>308</v>
      </c>
      <c r="F13" s="68">
        <f t="shared" si="1"/>
        <v>0</v>
      </c>
      <c r="G13" s="63"/>
    </row>
    <row r="14" spans="1:7" x14ac:dyDescent="0.25">
      <c r="A14" s="64"/>
      <c r="B14" s="65" t="s">
        <v>87</v>
      </c>
      <c r="C14" s="84">
        <v>8</v>
      </c>
      <c r="D14" s="84"/>
      <c r="E14" s="67">
        <f t="shared" si="0"/>
        <v>308</v>
      </c>
      <c r="F14" s="68">
        <f t="shared" si="1"/>
        <v>0</v>
      </c>
      <c r="G14" s="63"/>
    </row>
    <row r="15" spans="1:7" x14ac:dyDescent="0.25">
      <c r="A15" s="64"/>
      <c r="B15" s="65"/>
      <c r="C15" s="84">
        <v>8</v>
      </c>
      <c r="D15" s="84"/>
      <c r="E15" s="67">
        <f t="shared" si="0"/>
        <v>308</v>
      </c>
      <c r="F15" s="68">
        <f t="shared" si="1"/>
        <v>0</v>
      </c>
      <c r="G15" s="63"/>
    </row>
    <row r="16" spans="1:7" x14ac:dyDescent="0.25">
      <c r="A16" s="64"/>
      <c r="B16" s="65"/>
      <c r="C16" s="84">
        <v>8</v>
      </c>
      <c r="D16" s="84"/>
      <c r="E16" s="67">
        <f t="shared" si="0"/>
        <v>308</v>
      </c>
      <c r="F16" s="68">
        <f t="shared" si="1"/>
        <v>0</v>
      </c>
      <c r="G16" s="63"/>
    </row>
    <row r="17" spans="1:7" ht="25.5" x14ac:dyDescent="0.25">
      <c r="A17" s="64"/>
      <c r="B17" s="66" t="s">
        <v>88</v>
      </c>
      <c r="C17" s="66">
        <v>6</v>
      </c>
      <c r="D17" s="66"/>
      <c r="E17" s="67">
        <f t="shared" si="0"/>
        <v>231</v>
      </c>
      <c r="F17" s="68">
        <f t="shared" si="1"/>
        <v>0</v>
      </c>
      <c r="G17" s="63"/>
    </row>
    <row r="18" spans="1:7" x14ac:dyDescent="0.25">
      <c r="A18" s="64"/>
      <c r="B18" s="65" t="s">
        <v>89</v>
      </c>
      <c r="C18" s="66"/>
      <c r="D18" s="66">
        <v>6</v>
      </c>
      <c r="E18" s="67">
        <f t="shared" si="0"/>
        <v>0</v>
      </c>
      <c r="F18" s="68">
        <f t="shared" si="1"/>
        <v>115.5</v>
      </c>
      <c r="G18" s="63"/>
    </row>
    <row r="19" spans="1:7" x14ac:dyDescent="0.25">
      <c r="A19" s="64"/>
      <c r="B19" s="65"/>
      <c r="C19" s="66"/>
      <c r="D19" s="66">
        <v>3</v>
      </c>
      <c r="E19" s="67">
        <f t="shared" si="0"/>
        <v>0</v>
      </c>
      <c r="F19" s="68">
        <f t="shared" si="1"/>
        <v>57.75</v>
      </c>
      <c r="G19" s="63"/>
    </row>
    <row r="20" spans="1:7" x14ac:dyDescent="0.25">
      <c r="A20" s="64"/>
      <c r="B20" s="65"/>
      <c r="C20" s="66"/>
      <c r="D20" s="66">
        <v>3</v>
      </c>
      <c r="E20" s="67">
        <f t="shared" si="0"/>
        <v>0</v>
      </c>
      <c r="F20" s="68">
        <f t="shared" si="1"/>
        <v>57.75</v>
      </c>
      <c r="G20" s="63"/>
    </row>
    <row r="21" spans="1:7" ht="15.75" thickBot="1" x14ac:dyDescent="0.3">
      <c r="A21" s="64"/>
      <c r="B21" s="65"/>
      <c r="C21" s="66"/>
      <c r="D21" s="66">
        <v>3</v>
      </c>
      <c r="E21" s="67">
        <f t="shared" si="0"/>
        <v>0</v>
      </c>
      <c r="F21" s="68">
        <f t="shared" si="1"/>
        <v>57.75</v>
      </c>
      <c r="G21" s="63"/>
    </row>
    <row r="22" spans="1:7" ht="15.75" thickBot="1" x14ac:dyDescent="0.3">
      <c r="A22" s="86" t="s">
        <v>84</v>
      </c>
      <c r="B22" s="87"/>
      <c r="C22" s="87"/>
      <c r="D22" s="87"/>
      <c r="E22" s="88">
        <f>SUM(E12:E21)</f>
        <v>1771</v>
      </c>
      <c r="F22" s="77">
        <f>SUM(F12:F21)</f>
        <v>288.75</v>
      </c>
      <c r="G22" s="78">
        <f>F22+E22</f>
        <v>2059.75</v>
      </c>
    </row>
    <row r="23" spans="1:7" ht="25.5" x14ac:dyDescent="0.25">
      <c r="A23" s="58" t="s">
        <v>90</v>
      </c>
      <c r="B23" s="60" t="s">
        <v>91</v>
      </c>
      <c r="C23" s="60">
        <v>10</v>
      </c>
      <c r="D23" s="60"/>
      <c r="E23" s="61">
        <f t="shared" si="0"/>
        <v>385</v>
      </c>
      <c r="F23" s="62">
        <f t="shared" si="1"/>
        <v>0</v>
      </c>
      <c r="G23" s="63"/>
    </row>
    <row r="24" spans="1:7" x14ac:dyDescent="0.25">
      <c r="A24" s="64"/>
      <c r="B24" s="65" t="s">
        <v>86</v>
      </c>
      <c r="C24" s="84">
        <v>8</v>
      </c>
      <c r="D24" s="66"/>
      <c r="E24" s="67">
        <f t="shared" si="0"/>
        <v>308</v>
      </c>
      <c r="F24" s="68">
        <f t="shared" si="1"/>
        <v>0</v>
      </c>
      <c r="G24" s="63"/>
    </row>
    <row r="25" spans="1:7" x14ac:dyDescent="0.25">
      <c r="A25" s="64"/>
      <c r="B25" s="65"/>
      <c r="C25" s="84">
        <v>8</v>
      </c>
      <c r="D25" s="66"/>
      <c r="E25" s="67">
        <f t="shared" si="0"/>
        <v>308</v>
      </c>
      <c r="F25" s="68">
        <f t="shared" si="1"/>
        <v>0</v>
      </c>
      <c r="G25" s="63"/>
    </row>
    <row r="26" spans="1:7" x14ac:dyDescent="0.25">
      <c r="A26" s="64"/>
      <c r="B26" s="65" t="s">
        <v>87</v>
      </c>
      <c r="C26" s="84">
        <v>8</v>
      </c>
      <c r="D26" s="66"/>
      <c r="E26" s="67">
        <f t="shared" si="0"/>
        <v>308</v>
      </c>
      <c r="F26" s="68">
        <f t="shared" si="1"/>
        <v>0</v>
      </c>
      <c r="G26" s="63"/>
    </row>
    <row r="27" spans="1:7" x14ac:dyDescent="0.25">
      <c r="A27" s="64"/>
      <c r="B27" s="65"/>
      <c r="C27" s="84">
        <v>8</v>
      </c>
      <c r="D27" s="66"/>
      <c r="E27" s="67">
        <f t="shared" si="0"/>
        <v>308</v>
      </c>
      <c r="F27" s="68">
        <f t="shared" si="1"/>
        <v>0</v>
      </c>
      <c r="G27" s="63"/>
    </row>
    <row r="28" spans="1:7" x14ac:dyDescent="0.25">
      <c r="A28" s="64"/>
      <c r="B28" s="65"/>
      <c r="C28" s="84">
        <v>8</v>
      </c>
      <c r="D28" s="66"/>
      <c r="E28" s="67">
        <f t="shared" si="0"/>
        <v>308</v>
      </c>
      <c r="F28" s="68">
        <f t="shared" si="1"/>
        <v>0</v>
      </c>
      <c r="G28" s="63"/>
    </row>
    <row r="29" spans="1:7" ht="25.5" x14ac:dyDescent="0.25">
      <c r="A29" s="64"/>
      <c r="B29" s="66" t="s">
        <v>92</v>
      </c>
      <c r="C29" s="84"/>
      <c r="D29" s="66">
        <v>0</v>
      </c>
      <c r="E29" s="67">
        <v>0</v>
      </c>
      <c r="F29" s="68">
        <v>38.5</v>
      </c>
      <c r="G29" s="63"/>
    </row>
    <row r="30" spans="1:7" x14ac:dyDescent="0.25">
      <c r="A30" s="64"/>
      <c r="B30" s="66" t="s">
        <v>93</v>
      </c>
      <c r="C30" s="66">
        <v>7</v>
      </c>
      <c r="D30" s="66"/>
      <c r="E30" s="67">
        <f t="shared" si="0"/>
        <v>269.5</v>
      </c>
      <c r="F30" s="68">
        <f t="shared" si="1"/>
        <v>0</v>
      </c>
      <c r="G30" s="63"/>
    </row>
    <row r="31" spans="1:7" x14ac:dyDescent="0.25">
      <c r="A31" s="64"/>
      <c r="B31" s="65" t="s">
        <v>94</v>
      </c>
      <c r="C31" s="66"/>
      <c r="D31" s="66">
        <v>6</v>
      </c>
      <c r="E31" s="67">
        <f t="shared" si="0"/>
        <v>0</v>
      </c>
      <c r="F31" s="68">
        <f t="shared" si="1"/>
        <v>115.5</v>
      </c>
      <c r="G31" s="63"/>
    </row>
    <row r="32" spans="1:7" x14ac:dyDescent="0.25">
      <c r="A32" s="64"/>
      <c r="B32" s="65"/>
      <c r="C32" s="66"/>
      <c r="D32" s="66">
        <v>6</v>
      </c>
      <c r="E32" s="67">
        <f t="shared" si="0"/>
        <v>0</v>
      </c>
      <c r="F32" s="68">
        <f t="shared" si="1"/>
        <v>115.5</v>
      </c>
      <c r="G32" s="63"/>
    </row>
    <row r="33" spans="1:7" ht="15.75" thickBot="1" x14ac:dyDescent="0.3">
      <c r="A33" s="85"/>
      <c r="B33" s="89"/>
      <c r="C33" s="70"/>
      <c r="D33" s="70">
        <v>6</v>
      </c>
      <c r="E33" s="71">
        <f t="shared" si="0"/>
        <v>0</v>
      </c>
      <c r="F33" s="72">
        <f t="shared" si="1"/>
        <v>115.5</v>
      </c>
      <c r="G33" s="63"/>
    </row>
    <row r="34" spans="1:7" ht="15.75" thickBot="1" x14ac:dyDescent="0.3">
      <c r="A34" s="86" t="s">
        <v>84</v>
      </c>
      <c r="B34" s="87"/>
      <c r="C34" s="87"/>
      <c r="D34" s="87"/>
      <c r="E34" s="88">
        <f>SUM(E23:E33)</f>
        <v>2194.5</v>
      </c>
      <c r="F34" s="77">
        <f>SUM(F23:F33)</f>
        <v>385</v>
      </c>
      <c r="G34" s="78">
        <f>E34+F34</f>
        <v>2579.5</v>
      </c>
    </row>
    <row r="35" spans="1:7" x14ac:dyDescent="0.25">
      <c r="A35" s="64"/>
      <c r="B35" s="66" t="s">
        <v>95</v>
      </c>
      <c r="C35" s="66"/>
      <c r="D35" s="66">
        <v>8</v>
      </c>
      <c r="E35" s="67">
        <f t="shared" si="0"/>
        <v>0</v>
      </c>
      <c r="F35" s="68">
        <f t="shared" si="1"/>
        <v>154</v>
      </c>
      <c r="G35" s="63"/>
    </row>
    <row r="36" spans="1:7" x14ac:dyDescent="0.25">
      <c r="A36" s="64"/>
      <c r="B36" s="89" t="s">
        <v>96</v>
      </c>
      <c r="C36" s="66">
        <v>8</v>
      </c>
      <c r="D36" s="66"/>
      <c r="E36" s="67">
        <v>308</v>
      </c>
      <c r="F36" s="68">
        <v>0</v>
      </c>
      <c r="G36" s="63"/>
    </row>
    <row r="37" spans="1:7" x14ac:dyDescent="0.25">
      <c r="A37" s="64"/>
      <c r="B37" s="80"/>
      <c r="C37" s="66">
        <v>8</v>
      </c>
      <c r="D37" s="66"/>
      <c r="E37" s="67">
        <v>308</v>
      </c>
      <c r="F37" s="68">
        <v>0</v>
      </c>
      <c r="G37" s="63"/>
    </row>
    <row r="38" spans="1:7" x14ac:dyDescent="0.25">
      <c r="A38" s="64"/>
      <c r="B38" s="89" t="s">
        <v>87</v>
      </c>
      <c r="C38" s="66">
        <v>8</v>
      </c>
      <c r="D38" s="66"/>
      <c r="E38" s="67">
        <v>308</v>
      </c>
      <c r="F38" s="68">
        <v>0</v>
      </c>
      <c r="G38" s="63"/>
    </row>
    <row r="39" spans="1:7" x14ac:dyDescent="0.25">
      <c r="A39" s="64"/>
      <c r="B39" s="90"/>
      <c r="C39" s="66">
        <v>8</v>
      </c>
      <c r="D39" s="66"/>
      <c r="E39" s="67">
        <v>308</v>
      </c>
      <c r="F39" s="68">
        <v>0</v>
      </c>
      <c r="G39" s="63"/>
    </row>
    <row r="40" spans="1:7" x14ac:dyDescent="0.25">
      <c r="A40" s="64"/>
      <c r="B40" s="80"/>
      <c r="C40" s="66">
        <v>8</v>
      </c>
      <c r="D40" s="66"/>
      <c r="E40" s="67">
        <v>308</v>
      </c>
      <c r="F40" s="68">
        <v>0</v>
      </c>
      <c r="G40" s="63"/>
    </row>
    <row r="41" spans="1:7" ht="26.25" thickBot="1" x14ac:dyDescent="0.3">
      <c r="A41" s="85"/>
      <c r="B41" s="70" t="s">
        <v>97</v>
      </c>
      <c r="C41" s="70"/>
      <c r="D41" s="70">
        <v>8</v>
      </c>
      <c r="E41" s="71">
        <f t="shared" si="0"/>
        <v>0</v>
      </c>
      <c r="F41" s="72">
        <f t="shared" si="1"/>
        <v>154</v>
      </c>
      <c r="G41" s="63"/>
    </row>
    <row r="42" spans="1:7" ht="15.75" thickBot="1" x14ac:dyDescent="0.3">
      <c r="A42" s="86" t="s">
        <v>84</v>
      </c>
      <c r="B42" s="87"/>
      <c r="C42" s="87"/>
      <c r="D42" s="87"/>
      <c r="E42" s="88">
        <f>SUM(E35:E41)</f>
        <v>1540</v>
      </c>
      <c r="F42" s="77">
        <f>SUM(F35:F41)</f>
        <v>308</v>
      </c>
      <c r="G42" s="78">
        <f>E42+F42</f>
        <v>1848</v>
      </c>
    </row>
    <row r="43" spans="1:7" x14ac:dyDescent="0.25">
      <c r="A43" s="64"/>
      <c r="B43" s="66" t="s">
        <v>98</v>
      </c>
      <c r="C43" s="66"/>
      <c r="D43" s="66">
        <v>20</v>
      </c>
      <c r="E43" s="67">
        <f t="shared" si="0"/>
        <v>0</v>
      </c>
      <c r="F43" s="68">
        <f t="shared" si="1"/>
        <v>385</v>
      </c>
      <c r="G43" s="63"/>
    </row>
    <row r="44" spans="1:7" x14ac:dyDescent="0.25">
      <c r="A44" s="64"/>
      <c r="B44" s="89" t="s">
        <v>99</v>
      </c>
      <c r="C44" s="66"/>
      <c r="D44" s="66">
        <v>4</v>
      </c>
      <c r="E44" s="67">
        <v>0</v>
      </c>
      <c r="F44" s="68">
        <v>77</v>
      </c>
      <c r="G44" s="63"/>
    </row>
    <row r="45" spans="1:7" x14ac:dyDescent="0.25">
      <c r="A45" s="64"/>
      <c r="B45" s="80"/>
      <c r="C45" s="66"/>
      <c r="D45" s="66">
        <v>4</v>
      </c>
      <c r="E45" s="67">
        <f t="shared" si="0"/>
        <v>0</v>
      </c>
      <c r="F45" s="68">
        <f t="shared" si="1"/>
        <v>77</v>
      </c>
      <c r="G45" s="63"/>
    </row>
    <row r="46" spans="1:7" x14ac:dyDescent="0.25">
      <c r="A46" s="64"/>
      <c r="B46" s="89" t="s">
        <v>96</v>
      </c>
      <c r="C46" s="66">
        <v>8</v>
      </c>
      <c r="D46" s="66"/>
      <c r="E46" s="67">
        <f t="shared" si="0"/>
        <v>308</v>
      </c>
      <c r="F46" s="68">
        <f t="shared" si="1"/>
        <v>0</v>
      </c>
      <c r="G46" s="63"/>
    </row>
    <row r="47" spans="1:7" x14ac:dyDescent="0.25">
      <c r="A47" s="64"/>
      <c r="B47" s="80"/>
      <c r="C47" s="66">
        <v>8</v>
      </c>
      <c r="D47" s="66"/>
      <c r="E47" s="67">
        <v>308</v>
      </c>
      <c r="F47" s="68">
        <v>0</v>
      </c>
      <c r="G47" s="63"/>
    </row>
    <row r="48" spans="1:7" x14ac:dyDescent="0.25">
      <c r="A48" s="64"/>
      <c r="B48" s="65" t="s">
        <v>87</v>
      </c>
      <c r="C48" s="66">
        <v>8</v>
      </c>
      <c r="D48" s="66"/>
      <c r="E48" s="67">
        <f t="shared" si="0"/>
        <v>308</v>
      </c>
      <c r="F48" s="68">
        <f t="shared" si="1"/>
        <v>0</v>
      </c>
      <c r="G48" s="63"/>
    </row>
    <row r="49" spans="1:7" x14ac:dyDescent="0.25">
      <c r="A49" s="64"/>
      <c r="B49" s="65"/>
      <c r="C49" s="66">
        <v>8</v>
      </c>
      <c r="D49" s="66"/>
      <c r="E49" s="67">
        <v>308</v>
      </c>
      <c r="F49" s="68">
        <v>0</v>
      </c>
      <c r="G49" s="63"/>
    </row>
    <row r="50" spans="1:7" ht="15.75" thickBot="1" x14ac:dyDescent="0.3">
      <c r="A50" s="85"/>
      <c r="B50" s="89"/>
      <c r="C50" s="70">
        <v>8</v>
      </c>
      <c r="D50" s="70"/>
      <c r="E50" s="71">
        <f t="shared" si="0"/>
        <v>308</v>
      </c>
      <c r="F50" s="72">
        <f t="shared" si="1"/>
        <v>0</v>
      </c>
      <c r="G50" s="63"/>
    </row>
    <row r="51" spans="1:7" x14ac:dyDescent="0.25">
      <c r="A51" s="86" t="s">
        <v>84</v>
      </c>
      <c r="B51" s="87"/>
      <c r="C51" s="87"/>
      <c r="D51" s="87"/>
      <c r="E51" s="88">
        <f>SUM(E43:E50)</f>
        <v>1540</v>
      </c>
      <c r="F51" s="77">
        <f>SUM(F43:F50)</f>
        <v>539</v>
      </c>
      <c r="G51" s="78">
        <f>E51+F51</f>
        <v>2079</v>
      </c>
    </row>
    <row r="52" spans="1:7" x14ac:dyDescent="0.25">
      <c r="A52" s="58" t="s">
        <v>100</v>
      </c>
      <c r="B52" s="59" t="s">
        <v>101</v>
      </c>
      <c r="C52" s="91">
        <v>33</v>
      </c>
      <c r="D52" s="91"/>
      <c r="E52" s="82">
        <f t="shared" si="0"/>
        <v>1270.5</v>
      </c>
      <c r="F52" s="62">
        <f t="shared" si="1"/>
        <v>0</v>
      </c>
      <c r="G52" s="63"/>
    </row>
    <row r="53" spans="1:7" x14ac:dyDescent="0.25">
      <c r="A53" s="64"/>
      <c r="B53" s="65"/>
      <c r="C53" s="66">
        <v>33</v>
      </c>
      <c r="D53" s="66"/>
      <c r="E53" s="67">
        <f t="shared" si="0"/>
        <v>1270.5</v>
      </c>
      <c r="F53" s="68">
        <f t="shared" si="1"/>
        <v>0</v>
      </c>
      <c r="G53" s="63"/>
    </row>
    <row r="54" spans="1:7" ht="38.25" x14ac:dyDescent="0.25">
      <c r="A54" s="64"/>
      <c r="B54" s="66" t="s">
        <v>102</v>
      </c>
      <c r="C54" s="66">
        <v>18</v>
      </c>
      <c r="D54" s="66"/>
      <c r="E54" s="67">
        <v>0</v>
      </c>
      <c r="F54" s="68">
        <f t="shared" si="1"/>
        <v>0</v>
      </c>
      <c r="G54" s="63"/>
    </row>
    <row r="55" spans="1:7" ht="38.25" x14ac:dyDescent="0.25">
      <c r="A55" s="64"/>
      <c r="B55" s="66" t="s">
        <v>103</v>
      </c>
      <c r="C55" s="66"/>
      <c r="D55" s="66">
        <v>10</v>
      </c>
      <c r="E55" s="67">
        <f t="shared" si="0"/>
        <v>0</v>
      </c>
      <c r="F55" s="68">
        <f t="shared" si="1"/>
        <v>192.5</v>
      </c>
      <c r="G55" s="63"/>
    </row>
    <row r="56" spans="1:7" x14ac:dyDescent="0.25">
      <c r="A56" s="64"/>
      <c r="B56" s="65" t="s">
        <v>104</v>
      </c>
      <c r="C56" s="66">
        <v>12</v>
      </c>
      <c r="D56" s="66"/>
      <c r="E56" s="67">
        <f t="shared" si="0"/>
        <v>462</v>
      </c>
      <c r="F56" s="68">
        <f t="shared" si="1"/>
        <v>0</v>
      </c>
      <c r="G56" s="63"/>
    </row>
    <row r="57" spans="1:7" x14ac:dyDescent="0.25">
      <c r="A57" s="64"/>
      <c r="B57" s="65"/>
      <c r="C57" s="66">
        <v>8</v>
      </c>
      <c r="D57" s="66"/>
      <c r="E57" s="67">
        <f t="shared" si="0"/>
        <v>308</v>
      </c>
      <c r="F57" s="68">
        <f t="shared" si="1"/>
        <v>0</v>
      </c>
      <c r="G57" s="63"/>
    </row>
    <row r="58" spans="1:7" x14ac:dyDescent="0.25">
      <c r="A58" s="64"/>
      <c r="B58" s="92" t="s">
        <v>105</v>
      </c>
      <c r="C58" s="66">
        <v>18</v>
      </c>
      <c r="D58" s="66"/>
      <c r="E58" s="67">
        <f t="shared" si="0"/>
        <v>693</v>
      </c>
      <c r="F58" s="68">
        <f t="shared" si="1"/>
        <v>0</v>
      </c>
      <c r="G58" s="63"/>
    </row>
    <row r="59" spans="1:7" x14ac:dyDescent="0.25">
      <c r="A59" s="64"/>
      <c r="B59" s="92"/>
      <c r="C59" s="66">
        <v>6</v>
      </c>
      <c r="D59" s="66"/>
      <c r="E59" s="67">
        <f t="shared" si="0"/>
        <v>231</v>
      </c>
      <c r="F59" s="68">
        <v>0</v>
      </c>
      <c r="G59" s="63"/>
    </row>
    <row r="60" spans="1:7" x14ac:dyDescent="0.25">
      <c r="A60" s="64"/>
      <c r="B60" s="92"/>
      <c r="C60" s="84">
        <v>12</v>
      </c>
      <c r="D60" s="84"/>
      <c r="E60" s="67">
        <f t="shared" si="0"/>
        <v>462</v>
      </c>
      <c r="F60" s="68">
        <f t="shared" si="1"/>
        <v>0</v>
      </c>
      <c r="G60" s="63"/>
    </row>
    <row r="61" spans="1:7" x14ac:dyDescent="0.25">
      <c r="A61" s="64"/>
      <c r="B61" s="89" t="s">
        <v>106</v>
      </c>
      <c r="C61" s="66">
        <v>12</v>
      </c>
      <c r="D61" s="66"/>
      <c r="E61" s="67">
        <f t="shared" si="0"/>
        <v>462</v>
      </c>
      <c r="F61" s="68">
        <v>0</v>
      </c>
      <c r="G61" s="63"/>
    </row>
    <row r="62" spans="1:7" x14ac:dyDescent="0.25">
      <c r="A62" s="64"/>
      <c r="B62" s="80"/>
      <c r="C62" s="66">
        <v>12</v>
      </c>
      <c r="D62" s="66"/>
      <c r="E62" s="67">
        <f t="shared" si="0"/>
        <v>462</v>
      </c>
      <c r="F62" s="68">
        <v>0</v>
      </c>
      <c r="G62" s="63"/>
    </row>
    <row r="63" spans="1:7" x14ac:dyDescent="0.25">
      <c r="A63" s="64"/>
      <c r="B63" s="89" t="s">
        <v>107</v>
      </c>
      <c r="C63" s="66"/>
      <c r="D63" s="66">
        <v>20</v>
      </c>
      <c r="E63" s="67">
        <f t="shared" si="0"/>
        <v>0</v>
      </c>
      <c r="F63" s="68">
        <v>385</v>
      </c>
      <c r="G63" s="63"/>
    </row>
    <row r="64" spans="1:7" x14ac:dyDescent="0.25">
      <c r="A64" s="64"/>
      <c r="B64" s="80"/>
      <c r="C64" s="66"/>
      <c r="D64" s="66">
        <v>20</v>
      </c>
      <c r="E64" s="67">
        <f t="shared" si="0"/>
        <v>0</v>
      </c>
      <c r="F64" s="68">
        <v>385</v>
      </c>
      <c r="G64" s="63"/>
    </row>
    <row r="65" spans="1:7" ht="51" x14ac:dyDescent="0.25">
      <c r="A65" s="64"/>
      <c r="B65" s="66" t="s">
        <v>108</v>
      </c>
      <c r="C65" s="66"/>
      <c r="D65" s="66">
        <v>5</v>
      </c>
      <c r="E65" s="67">
        <f t="shared" si="0"/>
        <v>0</v>
      </c>
      <c r="F65" s="68">
        <v>96.25</v>
      </c>
      <c r="G65" s="63"/>
    </row>
    <row r="66" spans="1:7" ht="38.25" x14ac:dyDescent="0.25">
      <c r="A66" s="64"/>
      <c r="B66" s="66" t="s">
        <v>109</v>
      </c>
      <c r="C66" s="66"/>
      <c r="D66" s="66">
        <v>8</v>
      </c>
      <c r="E66" s="67">
        <f t="shared" si="0"/>
        <v>0</v>
      </c>
      <c r="F66" s="68">
        <v>192.5</v>
      </c>
      <c r="G66" s="63"/>
    </row>
    <row r="67" spans="1:7" x14ac:dyDescent="0.25">
      <c r="A67" s="85"/>
      <c r="B67" s="70" t="s">
        <v>110</v>
      </c>
      <c r="C67" s="70">
        <v>8</v>
      </c>
      <c r="D67" s="70"/>
      <c r="E67" s="71">
        <f t="shared" si="0"/>
        <v>308</v>
      </c>
      <c r="F67" s="72">
        <f t="shared" si="1"/>
        <v>0</v>
      </c>
      <c r="G67" s="63"/>
    </row>
    <row r="68" spans="1:7" x14ac:dyDescent="0.25">
      <c r="A68" s="86" t="s">
        <v>84</v>
      </c>
      <c r="B68" s="87"/>
      <c r="C68" s="87"/>
      <c r="D68" s="87"/>
      <c r="E68" s="88">
        <f>SUM(E52:E67)</f>
        <v>5929</v>
      </c>
      <c r="F68" s="77">
        <f>SUM(F52:F67)</f>
        <v>1251.25</v>
      </c>
      <c r="G68" s="78">
        <f>E68+F68</f>
        <v>7180.25</v>
      </c>
    </row>
    <row r="69" spans="1:7" ht="38.25" x14ac:dyDescent="0.25">
      <c r="A69" s="58" t="s">
        <v>111</v>
      </c>
      <c r="B69" s="60" t="s">
        <v>112</v>
      </c>
      <c r="C69" s="60">
        <v>14</v>
      </c>
      <c r="D69" s="60"/>
      <c r="E69" s="82">
        <f t="shared" si="0"/>
        <v>539</v>
      </c>
      <c r="F69" s="62">
        <f t="shared" si="1"/>
        <v>0</v>
      </c>
      <c r="G69" s="63"/>
    </row>
    <row r="70" spans="1:7" ht="38.25" x14ac:dyDescent="0.25">
      <c r="A70" s="64"/>
      <c r="B70" s="66" t="s">
        <v>113</v>
      </c>
      <c r="C70" s="66">
        <v>22</v>
      </c>
      <c r="D70" s="66">
        <v>9</v>
      </c>
      <c r="E70" s="67">
        <f t="shared" si="0"/>
        <v>847</v>
      </c>
      <c r="F70" s="68">
        <f t="shared" si="1"/>
        <v>173.25</v>
      </c>
      <c r="G70" s="63"/>
    </row>
    <row r="71" spans="1:7" ht="25.5" x14ac:dyDescent="0.25">
      <c r="A71" s="64"/>
      <c r="B71" s="66" t="s">
        <v>114</v>
      </c>
      <c r="C71" s="66">
        <v>18</v>
      </c>
      <c r="D71" s="66"/>
      <c r="E71" s="67">
        <f t="shared" si="0"/>
        <v>693</v>
      </c>
      <c r="F71" s="68">
        <f t="shared" ref="F71:F86" si="2">$F$2*D71</f>
        <v>0</v>
      </c>
      <c r="G71" s="63"/>
    </row>
    <row r="72" spans="1:7" x14ac:dyDescent="0.25">
      <c r="A72" s="64"/>
      <c r="B72" s="65" t="s">
        <v>115</v>
      </c>
      <c r="C72" s="66"/>
      <c r="D72" s="66">
        <v>3</v>
      </c>
      <c r="E72" s="67">
        <f t="shared" ref="E72:E86" si="3">$E$2*C72</f>
        <v>0</v>
      </c>
      <c r="F72" s="68">
        <f t="shared" si="2"/>
        <v>57.75</v>
      </c>
      <c r="G72" s="63"/>
    </row>
    <row r="73" spans="1:7" x14ac:dyDescent="0.25">
      <c r="A73" s="64"/>
      <c r="B73" s="65"/>
      <c r="C73" s="66"/>
      <c r="D73" s="66">
        <v>3</v>
      </c>
      <c r="E73" s="67">
        <f t="shared" si="3"/>
        <v>0</v>
      </c>
      <c r="F73" s="68">
        <f t="shared" si="2"/>
        <v>57.75</v>
      </c>
      <c r="G73" s="63"/>
    </row>
    <row r="74" spans="1:7" x14ac:dyDescent="0.25">
      <c r="A74" s="64"/>
      <c r="B74" s="65"/>
      <c r="C74" s="66"/>
      <c r="D74" s="66">
        <v>3</v>
      </c>
      <c r="E74" s="67">
        <f t="shared" si="3"/>
        <v>0</v>
      </c>
      <c r="F74" s="68">
        <f t="shared" si="2"/>
        <v>57.75</v>
      </c>
      <c r="G74" s="63"/>
    </row>
    <row r="75" spans="1:7" ht="25.5" x14ac:dyDescent="0.25">
      <c r="A75" s="64"/>
      <c r="B75" s="84" t="s">
        <v>116</v>
      </c>
      <c r="C75" s="84"/>
      <c r="D75" s="84">
        <v>8</v>
      </c>
      <c r="E75" s="67">
        <f t="shared" si="3"/>
        <v>0</v>
      </c>
      <c r="F75" s="68">
        <f t="shared" si="2"/>
        <v>154</v>
      </c>
      <c r="G75" s="63"/>
    </row>
    <row r="76" spans="1:7" x14ac:dyDescent="0.25">
      <c r="A76" s="64"/>
      <c r="B76" s="66" t="s">
        <v>110</v>
      </c>
      <c r="C76" s="66">
        <v>8</v>
      </c>
      <c r="D76" s="66"/>
      <c r="E76" s="67">
        <f t="shared" si="3"/>
        <v>308</v>
      </c>
      <c r="F76" s="68">
        <f t="shared" si="2"/>
        <v>0</v>
      </c>
      <c r="G76" s="63"/>
    </row>
    <row r="77" spans="1:7" ht="25.5" x14ac:dyDescent="0.25">
      <c r="A77" s="64"/>
      <c r="B77" s="66" t="s">
        <v>117</v>
      </c>
      <c r="C77" s="66">
        <v>8</v>
      </c>
      <c r="D77" s="66"/>
      <c r="E77" s="67">
        <f t="shared" si="3"/>
        <v>308</v>
      </c>
      <c r="F77" s="68">
        <f t="shared" si="2"/>
        <v>0</v>
      </c>
      <c r="G77" s="63"/>
    </row>
    <row r="78" spans="1:7" x14ac:dyDescent="0.25">
      <c r="A78" s="64"/>
      <c r="B78" s="65" t="s">
        <v>103</v>
      </c>
      <c r="C78" s="66"/>
      <c r="D78" s="66">
        <v>6</v>
      </c>
      <c r="E78" s="67">
        <f t="shared" si="3"/>
        <v>0</v>
      </c>
      <c r="F78" s="68">
        <f t="shared" si="2"/>
        <v>115.5</v>
      </c>
      <c r="G78" s="63"/>
    </row>
    <row r="79" spans="1:7" x14ac:dyDescent="0.25">
      <c r="A79" s="64"/>
      <c r="B79" s="65"/>
      <c r="C79" s="66"/>
      <c r="D79" s="66">
        <v>2</v>
      </c>
      <c r="E79" s="67">
        <f t="shared" si="3"/>
        <v>0</v>
      </c>
      <c r="F79" s="68">
        <f t="shared" si="2"/>
        <v>38.5</v>
      </c>
      <c r="G79" s="63"/>
    </row>
    <row r="80" spans="1:7" x14ac:dyDescent="0.25">
      <c r="A80" s="64"/>
      <c r="B80" s="65"/>
      <c r="C80" s="66"/>
      <c r="D80" s="66">
        <v>2</v>
      </c>
      <c r="E80" s="67">
        <f t="shared" si="3"/>
        <v>0</v>
      </c>
      <c r="F80" s="68">
        <f t="shared" si="2"/>
        <v>38.5</v>
      </c>
      <c r="G80" s="63"/>
    </row>
    <row r="81" spans="1:7" x14ac:dyDescent="0.25">
      <c r="A81" s="64"/>
      <c r="B81" s="92" t="s">
        <v>101</v>
      </c>
      <c r="C81" s="84">
        <v>33</v>
      </c>
      <c r="D81" s="84"/>
      <c r="E81" s="67">
        <f t="shared" si="3"/>
        <v>1270.5</v>
      </c>
      <c r="F81" s="68">
        <f t="shared" si="2"/>
        <v>0</v>
      </c>
      <c r="G81" s="63"/>
    </row>
    <row r="82" spans="1:7" x14ac:dyDescent="0.25">
      <c r="A82" s="64"/>
      <c r="B82" s="92"/>
      <c r="C82" s="84">
        <v>33</v>
      </c>
      <c r="D82" s="84"/>
      <c r="E82" s="67">
        <f t="shared" si="3"/>
        <v>1270.5</v>
      </c>
      <c r="F82" s="68">
        <f t="shared" si="2"/>
        <v>0</v>
      </c>
      <c r="G82" s="63"/>
    </row>
    <row r="83" spans="1:7" x14ac:dyDescent="0.25">
      <c r="A83" s="64"/>
      <c r="B83" s="93" t="s">
        <v>107</v>
      </c>
      <c r="C83" s="84"/>
      <c r="D83" s="84">
        <v>20</v>
      </c>
      <c r="E83" s="67">
        <f t="shared" si="3"/>
        <v>0</v>
      </c>
      <c r="F83" s="68">
        <f>$F$2*D84</f>
        <v>385</v>
      </c>
      <c r="G83" s="63"/>
    </row>
    <row r="84" spans="1:7" x14ac:dyDescent="0.25">
      <c r="A84" s="64"/>
      <c r="B84" s="94"/>
      <c r="C84" s="84"/>
      <c r="D84" s="84">
        <v>20</v>
      </c>
      <c r="E84" s="67">
        <f t="shared" si="3"/>
        <v>0</v>
      </c>
      <c r="F84" s="68">
        <v>385</v>
      </c>
      <c r="G84" s="63"/>
    </row>
    <row r="85" spans="1:7" x14ac:dyDescent="0.25">
      <c r="A85" s="64"/>
      <c r="B85" s="65" t="s">
        <v>105</v>
      </c>
      <c r="C85" s="66">
        <v>6</v>
      </c>
      <c r="D85" s="66"/>
      <c r="E85" s="67">
        <f t="shared" si="3"/>
        <v>231</v>
      </c>
      <c r="F85" s="68">
        <f t="shared" si="2"/>
        <v>0</v>
      </c>
      <c r="G85" s="63"/>
    </row>
    <row r="86" spans="1:7" x14ac:dyDescent="0.25">
      <c r="A86" s="85"/>
      <c r="B86" s="89"/>
      <c r="C86" s="70">
        <v>12</v>
      </c>
      <c r="D86" s="70"/>
      <c r="E86" s="71">
        <f t="shared" si="3"/>
        <v>462</v>
      </c>
      <c r="F86" s="72">
        <f t="shared" si="2"/>
        <v>0</v>
      </c>
      <c r="G86" s="63"/>
    </row>
    <row r="87" spans="1:7" x14ac:dyDescent="0.25">
      <c r="A87" s="73" t="s">
        <v>84</v>
      </c>
      <c r="B87" s="74"/>
      <c r="C87" s="74"/>
      <c r="D87" s="95"/>
      <c r="E87" s="88">
        <f>SUM(E69:E86)</f>
        <v>5929</v>
      </c>
      <c r="F87" s="77">
        <f>SUM(F69:F86)</f>
        <v>1463</v>
      </c>
      <c r="G87" s="78">
        <f>SUM(E87:F87)</f>
        <v>7392</v>
      </c>
    </row>
    <row r="88" spans="1:7" x14ac:dyDescent="0.25">
      <c r="A88" s="96"/>
      <c r="B88" s="96"/>
      <c r="C88" s="96"/>
      <c r="D88" s="96"/>
      <c r="E88" s="63"/>
      <c r="F88" s="63"/>
      <c r="G88" s="63"/>
    </row>
    <row r="89" spans="1:7" x14ac:dyDescent="0.25">
      <c r="A89" s="97" t="s">
        <v>118</v>
      </c>
      <c r="B89" s="98"/>
      <c r="C89" s="98"/>
      <c r="D89" s="98"/>
      <c r="E89" s="98"/>
      <c r="F89" s="99"/>
      <c r="G89" s="100">
        <f>SUM(G3:G87)</f>
        <v>23908.5</v>
      </c>
    </row>
    <row r="90" spans="1:7" x14ac:dyDescent="0.25">
      <c r="A90" s="101"/>
      <c r="B90" s="101"/>
      <c r="C90" s="103"/>
      <c r="D90" s="103"/>
      <c r="E90" s="102"/>
      <c r="F90" s="102"/>
      <c r="G90" s="102"/>
    </row>
    <row r="91" spans="1:7" x14ac:dyDescent="0.25">
      <c r="A91" s="101"/>
      <c r="B91" s="101"/>
      <c r="C91" s="103"/>
      <c r="D91" s="103"/>
      <c r="E91" s="102"/>
      <c r="F91" s="102"/>
      <c r="G91" s="102"/>
    </row>
    <row r="92" spans="1:7" ht="42" x14ac:dyDescent="0.25">
      <c r="A92" s="104" t="s">
        <v>77</v>
      </c>
      <c r="B92" s="104" t="s">
        <v>78</v>
      </c>
      <c r="C92" s="105" t="s">
        <v>79</v>
      </c>
      <c r="D92" s="105" t="s">
        <v>80</v>
      </c>
      <c r="E92" s="106">
        <f>38.5</f>
        <v>38.5</v>
      </c>
      <c r="F92" s="106">
        <f>19.25</f>
        <v>19.25</v>
      </c>
      <c r="G92" s="57"/>
    </row>
    <row r="93" spans="1:7" x14ac:dyDescent="0.25">
      <c r="A93" s="107" t="s">
        <v>119</v>
      </c>
      <c r="B93" s="59" t="s">
        <v>120</v>
      </c>
      <c r="C93" s="108"/>
      <c r="D93" s="108">
        <v>13</v>
      </c>
      <c r="E93" s="109">
        <f t="shared" ref="E93:E105" si="4">$E$2*C93</f>
        <v>0</v>
      </c>
      <c r="F93" s="110">
        <f t="shared" ref="F93:F105" si="5">$F$2*D93</f>
        <v>250.25</v>
      </c>
      <c r="G93" s="102"/>
    </row>
    <row r="94" spans="1:7" x14ac:dyDescent="0.25">
      <c r="A94" s="111"/>
      <c r="B94" s="65"/>
      <c r="C94" s="112"/>
      <c r="D94" s="112">
        <v>4</v>
      </c>
      <c r="E94" s="113">
        <f t="shared" si="4"/>
        <v>0</v>
      </c>
      <c r="F94" s="114">
        <f t="shared" si="5"/>
        <v>77</v>
      </c>
      <c r="G94" s="102"/>
    </row>
    <row r="95" spans="1:7" x14ac:dyDescent="0.25">
      <c r="A95" s="111"/>
      <c r="B95" s="65"/>
      <c r="C95" s="112"/>
      <c r="D95" s="112">
        <v>4</v>
      </c>
      <c r="E95" s="113">
        <f t="shared" si="4"/>
        <v>0</v>
      </c>
      <c r="F95" s="114">
        <f t="shared" si="5"/>
        <v>77</v>
      </c>
      <c r="G95" s="102"/>
    </row>
    <row r="96" spans="1:7" x14ac:dyDescent="0.25">
      <c r="A96" s="111" t="s">
        <v>121</v>
      </c>
      <c r="B96" s="65" t="s">
        <v>122</v>
      </c>
      <c r="C96" s="112">
        <v>12</v>
      </c>
      <c r="D96" s="112">
        <v>2</v>
      </c>
      <c r="E96" s="113">
        <f t="shared" si="4"/>
        <v>462</v>
      </c>
      <c r="F96" s="114">
        <f t="shared" si="5"/>
        <v>38.5</v>
      </c>
      <c r="G96" s="102"/>
    </row>
    <row r="97" spans="1:7" x14ac:dyDescent="0.25">
      <c r="A97" s="111"/>
      <c r="B97" s="65" t="s">
        <v>122</v>
      </c>
      <c r="C97" s="112">
        <v>12</v>
      </c>
      <c r="D97" s="112">
        <v>2</v>
      </c>
      <c r="E97" s="113">
        <f t="shared" si="4"/>
        <v>462</v>
      </c>
      <c r="F97" s="114">
        <f t="shared" si="5"/>
        <v>38.5</v>
      </c>
      <c r="G97" s="102"/>
    </row>
    <row r="98" spans="1:7" ht="25.5" x14ac:dyDescent="0.25">
      <c r="A98" s="115" t="s">
        <v>123</v>
      </c>
      <c r="B98" s="66" t="s">
        <v>124</v>
      </c>
      <c r="C98" s="112"/>
      <c r="D98" s="112">
        <v>5</v>
      </c>
      <c r="E98" s="113">
        <f t="shared" si="4"/>
        <v>0</v>
      </c>
      <c r="F98" s="114">
        <f t="shared" si="5"/>
        <v>96.25</v>
      </c>
      <c r="G98" s="102"/>
    </row>
    <row r="99" spans="1:7" x14ac:dyDescent="0.25">
      <c r="A99" s="111" t="s">
        <v>125</v>
      </c>
      <c r="B99" s="65" t="s">
        <v>126</v>
      </c>
      <c r="C99" s="112"/>
      <c r="D99" s="112">
        <v>10</v>
      </c>
      <c r="E99" s="113">
        <f t="shared" si="4"/>
        <v>0</v>
      </c>
      <c r="F99" s="114">
        <f t="shared" si="5"/>
        <v>192.5</v>
      </c>
      <c r="G99" s="102"/>
    </row>
    <row r="100" spans="1:7" x14ac:dyDescent="0.25">
      <c r="A100" s="111"/>
      <c r="B100" s="65"/>
      <c r="C100" s="112"/>
      <c r="D100" s="112">
        <v>4</v>
      </c>
      <c r="E100" s="113">
        <f t="shared" si="4"/>
        <v>0</v>
      </c>
      <c r="F100" s="114">
        <f t="shared" si="5"/>
        <v>77</v>
      </c>
      <c r="G100" s="102"/>
    </row>
    <row r="101" spans="1:7" x14ac:dyDescent="0.25">
      <c r="A101" s="111"/>
      <c r="B101" s="65"/>
      <c r="C101" s="112"/>
      <c r="D101" s="112">
        <v>4</v>
      </c>
      <c r="E101" s="113">
        <f t="shared" si="4"/>
        <v>0</v>
      </c>
      <c r="F101" s="114">
        <f t="shared" si="5"/>
        <v>77</v>
      </c>
      <c r="G101" s="102"/>
    </row>
    <row r="102" spans="1:7" x14ac:dyDescent="0.25">
      <c r="A102" s="116"/>
      <c r="B102" s="117"/>
      <c r="C102" s="118"/>
      <c r="D102" s="118">
        <v>4</v>
      </c>
      <c r="E102" s="119">
        <f t="shared" si="4"/>
        <v>0</v>
      </c>
      <c r="F102" s="120">
        <f t="shared" si="5"/>
        <v>77</v>
      </c>
      <c r="G102" s="102"/>
    </row>
    <row r="103" spans="1:7" x14ac:dyDescent="0.25">
      <c r="A103" s="121" t="s">
        <v>127</v>
      </c>
      <c r="B103" s="65" t="s">
        <v>128</v>
      </c>
      <c r="C103" s="66"/>
      <c r="D103" s="66">
        <v>8</v>
      </c>
      <c r="E103" s="67">
        <f t="shared" si="4"/>
        <v>0</v>
      </c>
      <c r="F103" s="68">
        <f t="shared" si="5"/>
        <v>154</v>
      </c>
      <c r="G103" s="102"/>
    </row>
    <row r="104" spans="1:7" x14ac:dyDescent="0.25">
      <c r="A104" s="122"/>
      <c r="B104" s="65"/>
      <c r="C104" s="66"/>
      <c r="D104" s="66">
        <v>5</v>
      </c>
      <c r="E104" s="67">
        <f t="shared" si="4"/>
        <v>0</v>
      </c>
      <c r="F104" s="68">
        <f t="shared" si="5"/>
        <v>96.25</v>
      </c>
      <c r="G104" s="102"/>
    </row>
    <row r="105" spans="1:7" x14ac:dyDescent="0.25">
      <c r="A105" s="122"/>
      <c r="B105" s="65"/>
      <c r="C105" s="66"/>
      <c r="D105" s="66">
        <v>5</v>
      </c>
      <c r="E105" s="67">
        <f t="shared" si="4"/>
        <v>0</v>
      </c>
      <c r="F105" s="68">
        <f t="shared" si="5"/>
        <v>96.25</v>
      </c>
      <c r="G105" s="102"/>
    </row>
    <row r="106" spans="1:7" x14ac:dyDescent="0.25">
      <c r="A106" s="102"/>
      <c r="B106" s="101"/>
      <c r="C106" s="103"/>
      <c r="D106" s="103"/>
      <c r="E106" s="102"/>
      <c r="F106" s="102"/>
      <c r="G106" s="102"/>
    </row>
    <row r="107" spans="1:7" x14ac:dyDescent="0.25">
      <c r="A107" s="123" t="s">
        <v>129</v>
      </c>
      <c r="B107" s="124"/>
      <c r="C107" s="124"/>
      <c r="D107" s="125"/>
      <c r="E107" s="126">
        <f>SUM(E93:E106)</f>
        <v>924</v>
      </c>
      <c r="F107" s="126">
        <f>SUM(F93:F106)</f>
        <v>1347.5</v>
      </c>
      <c r="G107" s="127">
        <f>SUM(E107:F107)</f>
        <v>2271.5</v>
      </c>
    </row>
  </sheetData>
  <mergeCells count="46">
    <mergeCell ref="A99:A102"/>
    <mergeCell ref="B99:B102"/>
    <mergeCell ref="A103:A105"/>
    <mergeCell ref="B103:B105"/>
    <mergeCell ref="A107:D107"/>
    <mergeCell ref="A87:D87"/>
    <mergeCell ref="A89:F89"/>
    <mergeCell ref="A93:A95"/>
    <mergeCell ref="B93:B95"/>
    <mergeCell ref="A96:A97"/>
    <mergeCell ref="B96:B97"/>
    <mergeCell ref="A68:D68"/>
    <mergeCell ref="A69:A86"/>
    <mergeCell ref="B72:B74"/>
    <mergeCell ref="B78:B80"/>
    <mergeCell ref="B81:B82"/>
    <mergeCell ref="B83:B84"/>
    <mergeCell ref="B85:B86"/>
    <mergeCell ref="A51:D51"/>
    <mergeCell ref="A52:A67"/>
    <mergeCell ref="B52:B53"/>
    <mergeCell ref="B56:B57"/>
    <mergeCell ref="B58:B60"/>
    <mergeCell ref="B61:B62"/>
    <mergeCell ref="B63:B64"/>
    <mergeCell ref="A35:A41"/>
    <mergeCell ref="B36:B37"/>
    <mergeCell ref="B38:B40"/>
    <mergeCell ref="A42:D42"/>
    <mergeCell ref="A43:A50"/>
    <mergeCell ref="B44:B45"/>
    <mergeCell ref="B46:B47"/>
    <mergeCell ref="B48:B50"/>
    <mergeCell ref="A22:D22"/>
    <mergeCell ref="A23:A33"/>
    <mergeCell ref="B24:B25"/>
    <mergeCell ref="B26:B28"/>
    <mergeCell ref="B31:B33"/>
    <mergeCell ref="A34:D34"/>
    <mergeCell ref="A3:A9"/>
    <mergeCell ref="B3:B9"/>
    <mergeCell ref="A11:D11"/>
    <mergeCell ref="A12:A21"/>
    <mergeCell ref="B12:B13"/>
    <mergeCell ref="B14:B16"/>
    <mergeCell ref="B18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MOF</vt:lpstr>
      <vt:lpstr>ATA</vt:lpstr>
      <vt:lpstr>DOCENTI</vt:lpstr>
      <vt:lpstr>Foglio4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M.</dc:creator>
  <cp:lastModifiedBy>Jennifer M.</cp:lastModifiedBy>
  <dcterms:created xsi:type="dcterms:W3CDTF">2026-06-13T05:54:24Z</dcterms:created>
  <dcterms:modified xsi:type="dcterms:W3CDTF">2026-06-13T06:13:37Z</dcterms:modified>
</cp:coreProperties>
</file>