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00" activeTab="0"/>
  </bookViews>
  <sheets>
    <sheet name="Riepilogo Spese" sheetId="1" r:id="rId1"/>
    <sheet name="Attività" sheetId="2" r:id="rId2"/>
    <sheet name="Progetti Didattici" sheetId="3" r:id="rId3"/>
  </sheets>
  <definedNames/>
  <calcPr fullCalcOnLoad="1"/>
</workbook>
</file>

<file path=xl/sharedStrings.xml><?xml version="1.0" encoding="utf-8"?>
<sst xmlns="http://schemas.openxmlformats.org/spreadsheetml/2006/main" count="128" uniqueCount="79">
  <si>
    <t>Personale</t>
  </si>
  <si>
    <t>Beni di</t>
  </si>
  <si>
    <t>consumo</t>
  </si>
  <si>
    <t>Servizi</t>
  </si>
  <si>
    <t>esterni</t>
  </si>
  <si>
    <t>Altre</t>
  </si>
  <si>
    <t>spese</t>
  </si>
  <si>
    <t>Oneri</t>
  </si>
  <si>
    <t>Programmazione</t>
  </si>
  <si>
    <t>definitiva</t>
  </si>
  <si>
    <t>Totale</t>
  </si>
  <si>
    <t>impegni</t>
  </si>
  <si>
    <t>finanziari</t>
  </si>
  <si>
    <t>Impegni/</t>
  </si>
  <si>
    <t>Spese %</t>
  </si>
  <si>
    <t>PROGETTI</t>
  </si>
  <si>
    <t>FORMAZIONE</t>
  </si>
  <si>
    <t>TOTALE</t>
  </si>
  <si>
    <t>IMPEGNI %</t>
  </si>
  <si>
    <t>Avanzo</t>
  </si>
  <si>
    <t>CONSUNTIVO</t>
  </si>
  <si>
    <t>TOTAL P.</t>
  </si>
  <si>
    <t>Fondo Riserva</t>
  </si>
  <si>
    <t>da terzi</t>
  </si>
  <si>
    <t>Paola Donò</t>
  </si>
  <si>
    <t>Disp. Da pr</t>
  </si>
  <si>
    <t>A02.1</t>
  </si>
  <si>
    <t>A01.1</t>
  </si>
  <si>
    <t>A03.1</t>
  </si>
  <si>
    <t>A.05.1</t>
  </si>
  <si>
    <t>A06.1</t>
  </si>
  <si>
    <t>P.1.1</t>
  </si>
  <si>
    <t>P.2.1</t>
  </si>
  <si>
    <t>P.2.2.</t>
  </si>
  <si>
    <t>PROG. AMB. SCIENT. MAT</t>
  </si>
  <si>
    <t>PROG. ED MOTORIA</t>
  </si>
  <si>
    <t>PROG. UMANISTICO SOC.</t>
  </si>
  <si>
    <t>F.TO IL DSGA</t>
  </si>
  <si>
    <t>P01</t>
  </si>
  <si>
    <t>P02</t>
  </si>
  <si>
    <t>P04</t>
  </si>
  <si>
    <t>TOTALE PROGETTI</t>
  </si>
  <si>
    <t xml:space="preserve">TOTALE </t>
  </si>
  <si>
    <t xml:space="preserve">Totale </t>
  </si>
  <si>
    <t>Rimborsi</t>
  </si>
  <si>
    <t>A03.4</t>
  </si>
  <si>
    <t>A1</t>
  </si>
  <si>
    <t>A3</t>
  </si>
  <si>
    <t>P4.1</t>
  </si>
  <si>
    <t>CONSUNTIVO 2022</t>
  </si>
  <si>
    <t>Beni</t>
  </si>
  <si>
    <t>di investimento</t>
  </si>
  <si>
    <t xml:space="preserve">Imposte </t>
  </si>
  <si>
    <t>e tasse</t>
  </si>
  <si>
    <t>strard</t>
  </si>
  <si>
    <t>beni</t>
  </si>
  <si>
    <t>investim</t>
  </si>
  <si>
    <t>straord</t>
  </si>
  <si>
    <t>finanz</t>
  </si>
  <si>
    <t>Imposte</t>
  </si>
  <si>
    <t>A01.5</t>
  </si>
  <si>
    <t>A01.7</t>
  </si>
  <si>
    <t>A01.6</t>
  </si>
  <si>
    <t>A03.5</t>
  </si>
  <si>
    <t>A03.6</t>
  </si>
  <si>
    <t>A03.7</t>
  </si>
  <si>
    <t>A03.8</t>
  </si>
  <si>
    <t>A03.9</t>
  </si>
  <si>
    <t>P.2.7</t>
  </si>
  <si>
    <t>P.2.8</t>
  </si>
  <si>
    <t>P.2.9</t>
  </si>
  <si>
    <t>di invest</t>
  </si>
  <si>
    <t>PIANO ESTATE</t>
  </si>
  <si>
    <t>SPORTELLO ASC L. 224/2021</t>
  </si>
  <si>
    <t>RISORSE EX ART 58</t>
  </si>
  <si>
    <t>DIDATTICA DIGITALE INTEGR</t>
  </si>
  <si>
    <t xml:space="preserve">SOCIALITA' </t>
  </si>
  <si>
    <t>P4.4</t>
  </si>
  <si>
    <t>P4..3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</si>
</sst>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0000000"/>
    <numFmt numFmtId="187" formatCode="0.000000000"/>
    <numFmt numFmtId="188" formatCode="_-* #,##0.000_-;\-* #,##0.000_-;_-* &quot;-&quot;??_-;_-@_-"/>
    <numFmt numFmtId="189" formatCode="_-* #,##0.0000_-;\-* #,##0.0000_-;_-* &quot;-&quot;??_-;_-@_-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179" fontId="2" fillId="0" borderId="14" xfId="44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3" fontId="2" fillId="0" borderId="14" xfId="43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43" fontId="2" fillId="0" borderId="14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3" fontId="2" fillId="0" borderId="18" xfId="43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9" xfId="44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43" fontId="1" fillId="0" borderId="14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79" fontId="1" fillId="0" borderId="18" xfId="44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179" fontId="2" fillId="0" borderId="19" xfId="44" applyNumberFormat="1" applyFont="1" applyFill="1" applyBorder="1" applyAlignment="1">
      <alignment/>
    </xf>
    <xf numFmtId="43" fontId="1" fillId="0" borderId="18" xfId="43" applyFont="1" applyFill="1" applyBorder="1" applyAlignment="1">
      <alignment/>
    </xf>
    <xf numFmtId="179" fontId="1" fillId="0" borderId="18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3" fontId="2" fillId="0" borderId="16" xfId="43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3" fontId="3" fillId="0" borderId="18" xfId="43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43" fontId="0" fillId="0" borderId="18" xfId="43" applyFont="1" applyFill="1" applyBorder="1" applyAlignment="1">
      <alignment/>
    </xf>
    <xf numFmtId="179" fontId="1" fillId="0" borderId="14" xfId="44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179" fontId="0" fillId="0" borderId="14" xfId="44" applyNumberFormat="1" applyFont="1" applyFill="1" applyBorder="1" applyAlignment="1">
      <alignment/>
    </xf>
    <xf numFmtId="43" fontId="0" fillId="0" borderId="14" xfId="43" applyFont="1" applyFill="1" applyBorder="1" applyAlignment="1">
      <alignment/>
    </xf>
    <xf numFmtId="43" fontId="0" fillId="0" borderId="18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2" fontId="3" fillId="0" borderId="14" xfId="0" applyNumberFormat="1" applyFont="1" applyFill="1" applyBorder="1" applyAlignment="1">
      <alignment/>
    </xf>
    <xf numFmtId="43" fontId="3" fillId="0" borderId="14" xfId="43" applyFont="1" applyFill="1" applyBorder="1" applyAlignment="1">
      <alignment/>
    </xf>
    <xf numFmtId="43" fontId="0" fillId="0" borderId="14" xfId="0" applyNumberFormat="1" applyFont="1" applyFill="1" applyBorder="1" applyAlignment="1">
      <alignment/>
    </xf>
    <xf numFmtId="43" fontId="3" fillId="0" borderId="18" xfId="0" applyNumberFormat="1" applyFont="1" applyFill="1" applyBorder="1" applyAlignment="1">
      <alignment/>
    </xf>
    <xf numFmtId="179" fontId="3" fillId="0" borderId="14" xfId="44" applyNumberFormat="1" applyFont="1" applyFill="1" applyBorder="1" applyAlignment="1">
      <alignment/>
    </xf>
    <xf numFmtId="179" fontId="3" fillId="0" borderId="19" xfId="44" applyNumberFormat="1" applyFont="1" applyFill="1" applyBorder="1" applyAlignment="1">
      <alignment/>
    </xf>
    <xf numFmtId="179" fontId="1" fillId="33" borderId="19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3" fillId="0" borderId="19" xfId="43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3" fontId="1" fillId="33" borderId="14" xfId="0" applyNumberFormat="1" applyFont="1" applyFill="1" applyBorder="1" applyAlignment="1">
      <alignment/>
    </xf>
    <xf numFmtId="179" fontId="1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43" fontId="2" fillId="0" borderId="0" xfId="43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3" fontId="0" fillId="33" borderId="14" xfId="43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43" fontId="0" fillId="0" borderId="18" xfId="43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3" fontId="0" fillId="0" borderId="19" xfId="43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65" fontId="3" fillId="33" borderId="18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15.57421875" style="2" bestFit="1" customWidth="1"/>
    <col min="2" max="4" width="11.57421875" style="2" bestFit="1" customWidth="1"/>
    <col min="5" max="5" width="15.00390625" style="2" bestFit="1" customWidth="1"/>
    <col min="6" max="6" width="10.421875" style="2" bestFit="1" customWidth="1"/>
    <col min="7" max="7" width="9.00390625" style="2" bestFit="1" customWidth="1"/>
    <col min="8" max="8" width="7.57421875" style="2" bestFit="1" customWidth="1"/>
    <col min="9" max="9" width="9.28125" style="2" bestFit="1" customWidth="1"/>
    <col min="10" max="10" width="11.57421875" style="2" bestFit="1" customWidth="1"/>
    <col min="11" max="11" width="17.421875" style="2" bestFit="1" customWidth="1"/>
    <col min="12" max="12" width="12.7109375" style="2" bestFit="1" customWidth="1"/>
    <col min="13" max="13" width="11.57421875" style="2" bestFit="1" customWidth="1"/>
    <col min="14" max="14" width="12.7109375" style="2" bestFit="1" customWidth="1"/>
    <col min="15" max="15" width="9.28125" style="2" bestFit="1" customWidth="1"/>
    <col min="16" max="16384" width="9.140625" style="2" customWidth="1"/>
  </cols>
  <sheetData>
    <row r="2" spans="1:2" ht="15">
      <c r="A2" s="1" t="s">
        <v>20</v>
      </c>
      <c r="B2" s="1">
        <v>2022</v>
      </c>
    </row>
    <row r="4" spans="1:14" ht="15">
      <c r="A4" s="3"/>
      <c r="B4" s="4" t="s">
        <v>0</v>
      </c>
      <c r="C4" s="4" t="s">
        <v>1</v>
      </c>
      <c r="D4" s="4" t="s">
        <v>3</v>
      </c>
      <c r="E4" s="3" t="s">
        <v>50</v>
      </c>
      <c r="F4" s="5" t="s">
        <v>5</v>
      </c>
      <c r="G4" s="4" t="s">
        <v>52</v>
      </c>
      <c r="H4" s="6" t="s">
        <v>7</v>
      </c>
      <c r="I4" s="7" t="s">
        <v>7</v>
      </c>
      <c r="J4" s="3" t="s">
        <v>44</v>
      </c>
      <c r="K4" s="7" t="s">
        <v>8</v>
      </c>
      <c r="L4" s="4" t="s">
        <v>10</v>
      </c>
      <c r="M4" s="8" t="s">
        <v>13</v>
      </c>
      <c r="N4" s="98" t="s">
        <v>19</v>
      </c>
    </row>
    <row r="5" spans="1:14" ht="14.25">
      <c r="A5" s="9"/>
      <c r="B5" s="10"/>
      <c r="C5" s="10" t="s">
        <v>2</v>
      </c>
      <c r="D5" s="10" t="s">
        <v>23</v>
      </c>
      <c r="E5" s="9" t="s">
        <v>51</v>
      </c>
      <c r="F5" s="11" t="s">
        <v>6</v>
      </c>
      <c r="G5" s="10" t="s">
        <v>53</v>
      </c>
      <c r="H5" s="12" t="s">
        <v>54</v>
      </c>
      <c r="I5" s="13" t="s">
        <v>12</v>
      </c>
      <c r="J5" s="9"/>
      <c r="K5" s="13" t="s">
        <v>9</v>
      </c>
      <c r="L5" s="10" t="s">
        <v>11</v>
      </c>
      <c r="M5" s="14" t="s">
        <v>14</v>
      </c>
      <c r="N5" s="9"/>
    </row>
    <row r="6" spans="1:15" ht="15">
      <c r="A6" s="9" t="s">
        <v>27</v>
      </c>
      <c r="B6" s="15"/>
      <c r="C6" s="16">
        <v>30966.73</v>
      </c>
      <c r="D6" s="17">
        <v>9163.97</v>
      </c>
      <c r="E6" s="17">
        <v>2764.07</v>
      </c>
      <c r="F6" s="17">
        <v>452.69</v>
      </c>
      <c r="G6" s="17"/>
      <c r="H6" s="17">
        <v>52.44</v>
      </c>
      <c r="I6" s="17"/>
      <c r="J6" s="18">
        <v>4032.17</v>
      </c>
      <c r="K6" s="17">
        <v>58161.48</v>
      </c>
      <c r="L6" s="63">
        <f>SUM(B6:J6)</f>
        <v>47432.07</v>
      </c>
      <c r="M6" s="19">
        <f aca="true" t="shared" si="0" ref="M6:M13">L6*100/K6</f>
        <v>81.5523779656226</v>
      </c>
      <c r="N6" s="32">
        <f>K6-L6</f>
        <v>10729.410000000003</v>
      </c>
      <c r="O6" s="21"/>
    </row>
    <row r="7" spans="1:14" ht="15">
      <c r="A7" s="22" t="s">
        <v>26</v>
      </c>
      <c r="B7" s="23"/>
      <c r="C7" s="24">
        <v>4993.45</v>
      </c>
      <c r="D7" s="24">
        <v>15314.94</v>
      </c>
      <c r="E7" s="23">
        <v>269</v>
      </c>
      <c r="F7" s="23"/>
      <c r="G7" s="23"/>
      <c r="H7" s="15"/>
      <c r="I7" s="15"/>
      <c r="J7" s="15"/>
      <c r="K7" s="24">
        <v>22346.69</v>
      </c>
      <c r="L7" s="63">
        <f>B7+C7+D7+E7+F7+G7+J7</f>
        <v>20577.39</v>
      </c>
      <c r="M7" s="19">
        <f t="shared" si="0"/>
        <v>92.08249633390896</v>
      </c>
      <c r="N7" s="32">
        <f>K7-L7</f>
        <v>1769.2999999999993</v>
      </c>
    </row>
    <row r="8" spans="1:14" ht="15">
      <c r="A8" s="22" t="s">
        <v>28</v>
      </c>
      <c r="B8" s="23"/>
      <c r="C8" s="24">
        <v>17024.68</v>
      </c>
      <c r="D8" s="24">
        <v>5438.79</v>
      </c>
      <c r="E8" s="25">
        <v>222925.23</v>
      </c>
      <c r="F8" s="23"/>
      <c r="G8" s="23"/>
      <c r="H8" s="15"/>
      <c r="I8" s="15"/>
      <c r="J8" s="15">
        <v>3167.34</v>
      </c>
      <c r="K8" s="24">
        <v>306299.92</v>
      </c>
      <c r="L8" s="63">
        <f>B8+C8+D8+E8+F8+G8+J8</f>
        <v>248556.04</v>
      </c>
      <c r="M8" s="19">
        <f t="shared" si="0"/>
        <v>81.14792847480992</v>
      </c>
      <c r="N8" s="20">
        <f>K8-L8</f>
        <v>57743.879999999976</v>
      </c>
    </row>
    <row r="9" spans="1:14" ht="15">
      <c r="A9" s="3" t="s">
        <v>29</v>
      </c>
      <c r="B9" s="23"/>
      <c r="C9" s="24"/>
      <c r="D9" s="24">
        <v>170</v>
      </c>
      <c r="E9" s="23"/>
      <c r="F9" s="23"/>
      <c r="G9" s="23"/>
      <c r="H9" s="15"/>
      <c r="I9" s="15"/>
      <c r="J9" s="15"/>
      <c r="K9" s="24">
        <v>2451.12</v>
      </c>
      <c r="L9" s="63">
        <f>B9+C9+D9+E9+F9+G9+J9</f>
        <v>170</v>
      </c>
      <c r="M9" s="19">
        <f t="shared" si="0"/>
        <v>6.935604947942165</v>
      </c>
      <c r="N9" s="20">
        <f>K9-L9</f>
        <v>2281.12</v>
      </c>
    </row>
    <row r="10" spans="1:14" ht="15">
      <c r="A10" s="3" t="s">
        <v>30</v>
      </c>
      <c r="B10" s="23"/>
      <c r="C10" s="23"/>
      <c r="D10" s="23">
        <v>1550</v>
      </c>
      <c r="E10" s="23"/>
      <c r="F10" s="23"/>
      <c r="G10" s="25"/>
      <c r="H10" s="18"/>
      <c r="I10" s="18"/>
      <c r="J10" s="15"/>
      <c r="K10" s="25">
        <v>2282.7</v>
      </c>
      <c r="L10" s="63">
        <f>B10+C10+D10+E10+F10+G10+J10</f>
        <v>1550</v>
      </c>
      <c r="M10" s="19">
        <f t="shared" si="0"/>
        <v>67.902045822929</v>
      </c>
      <c r="N10" s="20">
        <f>K10-L10</f>
        <v>732.6999999999998</v>
      </c>
    </row>
    <row r="11" spans="1:14" ht="15">
      <c r="A11" s="26" t="s">
        <v>17</v>
      </c>
      <c r="B11" s="27">
        <f>SUM(B6:B10)</f>
        <v>0</v>
      </c>
      <c r="C11" s="27">
        <f aca="true" t="shared" si="1" ref="C11:J11">SUM(C6:C10)</f>
        <v>52984.86</v>
      </c>
      <c r="D11" s="27">
        <f t="shared" si="1"/>
        <v>31637.7</v>
      </c>
      <c r="E11" s="27">
        <f t="shared" si="1"/>
        <v>225958.30000000002</v>
      </c>
      <c r="F11" s="27">
        <f t="shared" si="1"/>
        <v>452.69</v>
      </c>
      <c r="G11" s="27">
        <f t="shared" si="1"/>
        <v>0</v>
      </c>
      <c r="H11" s="27">
        <f t="shared" si="1"/>
        <v>52.44</v>
      </c>
      <c r="I11" s="27">
        <f t="shared" si="1"/>
        <v>0</v>
      </c>
      <c r="J11" s="27">
        <f t="shared" si="1"/>
        <v>7199.51</v>
      </c>
      <c r="K11" s="76">
        <f>SUM(K6:K10)</f>
        <v>391541.91</v>
      </c>
      <c r="L11" s="76">
        <f>SUM(L6:L10)</f>
        <v>318285.5</v>
      </c>
      <c r="M11" s="86">
        <f t="shared" si="0"/>
        <v>81.29027618014123</v>
      </c>
      <c r="N11" s="76">
        <f>SUM(N6:N10)</f>
        <v>73256.40999999997</v>
      </c>
    </row>
    <row r="12" spans="1:14" ht="15">
      <c r="A12" s="22" t="s">
        <v>38</v>
      </c>
      <c r="B12" s="24">
        <v>2068.24</v>
      </c>
      <c r="C12" s="24"/>
      <c r="D12" s="24"/>
      <c r="E12" s="24"/>
      <c r="F12" s="23">
        <v>130</v>
      </c>
      <c r="G12" s="25"/>
      <c r="H12" s="25"/>
      <c r="I12" s="25"/>
      <c r="J12" s="23">
        <v>2154.65</v>
      </c>
      <c r="K12" s="81">
        <v>4598.14</v>
      </c>
      <c r="L12" s="63">
        <f>B12+C12+D12+E12+F12+G12+J12</f>
        <v>4352.889999999999</v>
      </c>
      <c r="M12" s="31">
        <f t="shared" si="0"/>
        <v>94.6663215996033</v>
      </c>
      <c r="N12" s="32">
        <f>K12-L12</f>
        <v>245.2500000000009</v>
      </c>
    </row>
    <row r="13" spans="1:14" ht="15">
      <c r="A13" s="22" t="s">
        <v>39</v>
      </c>
      <c r="B13" s="44">
        <v>18479.18</v>
      </c>
      <c r="C13" s="25">
        <v>2853.67</v>
      </c>
      <c r="D13" s="25">
        <v>25835</v>
      </c>
      <c r="E13" s="25">
        <v>0</v>
      </c>
      <c r="F13" s="25">
        <v>2866</v>
      </c>
      <c r="G13" s="22"/>
      <c r="H13" s="22"/>
      <c r="I13" s="22"/>
      <c r="J13" s="25">
        <v>7853.8</v>
      </c>
      <c r="K13" s="24">
        <v>96757.08</v>
      </c>
      <c r="L13" s="63">
        <f>B13+C13+D13+E13+F13+G13+J13</f>
        <v>57887.65</v>
      </c>
      <c r="M13" s="31">
        <f t="shared" si="0"/>
        <v>59.8278182847188</v>
      </c>
      <c r="N13" s="32">
        <f>K13-L13</f>
        <v>38869.43</v>
      </c>
    </row>
    <row r="14" spans="1:14" ht="15">
      <c r="A14" s="22" t="s">
        <v>40</v>
      </c>
      <c r="B14" s="28"/>
      <c r="C14" s="24">
        <v>245.1</v>
      </c>
      <c r="D14" s="24">
        <v>2750</v>
      </c>
      <c r="E14" s="24"/>
      <c r="F14" s="23"/>
      <c r="G14" s="23"/>
      <c r="H14" s="23"/>
      <c r="I14" s="23"/>
      <c r="J14" s="23">
        <v>2420.14</v>
      </c>
      <c r="K14" s="24">
        <v>10009.68</v>
      </c>
      <c r="L14" s="16">
        <f>B14+C14+D14+E14+F14+G14+J14</f>
        <v>5415.24</v>
      </c>
      <c r="M14" s="31">
        <f>L14*100/K14</f>
        <v>54.1000311698276</v>
      </c>
      <c r="N14" s="20">
        <f>K14-L14</f>
        <v>4594.4400000000005</v>
      </c>
    </row>
    <row r="15" spans="1:14" ht="15">
      <c r="A15" s="29" t="s">
        <v>21</v>
      </c>
      <c r="B15" s="30">
        <f aca="true" t="shared" si="2" ref="B15:L15">SUM(B12:B14)</f>
        <v>20547.42</v>
      </c>
      <c r="C15" s="30">
        <f t="shared" si="2"/>
        <v>3098.77</v>
      </c>
      <c r="D15" s="30">
        <f t="shared" si="2"/>
        <v>28585</v>
      </c>
      <c r="E15" s="30">
        <f t="shared" si="2"/>
        <v>0</v>
      </c>
      <c r="F15" s="30">
        <f t="shared" si="2"/>
        <v>2996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12428.59</v>
      </c>
      <c r="K15" s="82">
        <f t="shared" si="2"/>
        <v>111364.9</v>
      </c>
      <c r="L15" s="82">
        <f t="shared" si="2"/>
        <v>67655.78</v>
      </c>
      <c r="M15" s="86">
        <f>L15*100/K15</f>
        <v>60.751439636725756</v>
      </c>
      <c r="N15" s="83">
        <f>SUM(N12:N14)</f>
        <v>43709.12</v>
      </c>
    </row>
    <row r="16" spans="1:14" ht="15">
      <c r="A16" s="33" t="s">
        <v>17</v>
      </c>
      <c r="B16" s="34">
        <f aca="true" t="shared" si="3" ref="B16:J16">B11+B15</f>
        <v>20547.42</v>
      </c>
      <c r="C16" s="34">
        <f t="shared" si="3"/>
        <v>56083.63</v>
      </c>
      <c r="D16" s="34">
        <f t="shared" si="3"/>
        <v>60222.7</v>
      </c>
      <c r="E16" s="34">
        <f t="shared" si="3"/>
        <v>225958.30000000002</v>
      </c>
      <c r="F16" s="34">
        <f t="shared" si="3"/>
        <v>3448.69</v>
      </c>
      <c r="G16" s="34">
        <f t="shared" si="3"/>
        <v>0</v>
      </c>
      <c r="H16" s="34">
        <f t="shared" si="3"/>
        <v>52.44</v>
      </c>
      <c r="I16" s="34">
        <f t="shared" si="3"/>
        <v>0</v>
      </c>
      <c r="J16" s="34">
        <f t="shared" si="3"/>
        <v>19628.1</v>
      </c>
      <c r="K16" s="34">
        <f>SUM(K15,K11)</f>
        <v>502906.80999999994</v>
      </c>
      <c r="L16" s="34">
        <f>SUM(L15,L11)</f>
        <v>385941.28</v>
      </c>
      <c r="M16" s="31">
        <f>L16*100/K16</f>
        <v>76.74210655449268</v>
      </c>
      <c r="N16" s="35">
        <f>N11+N15</f>
        <v>116965.52999999997</v>
      </c>
    </row>
    <row r="17" spans="1:14" ht="15">
      <c r="A17" s="36" t="s">
        <v>17</v>
      </c>
      <c r="B17" s="37">
        <f>B16*100/L16</f>
        <v>5.323975709465439</v>
      </c>
      <c r="C17" s="37">
        <f>C16*100/L16</f>
        <v>14.53164844144166</v>
      </c>
      <c r="D17" s="37">
        <f>D16*100/L16</f>
        <v>15.604109516349222</v>
      </c>
      <c r="E17" s="37">
        <f>E16*100/L16</f>
        <v>58.54732616319249</v>
      </c>
      <c r="F17" s="37">
        <f>F16*100/L16</f>
        <v>0.8935789402988972</v>
      </c>
      <c r="G17" s="37">
        <f>G16*100/L16</f>
        <v>0</v>
      </c>
      <c r="H17" s="87">
        <f>H16*100/L16</f>
        <v>0.013587559226626392</v>
      </c>
      <c r="I17" s="37"/>
      <c r="J17" s="37">
        <f>J16*100/L16</f>
        <v>5.085773670025657</v>
      </c>
      <c r="K17" s="22"/>
      <c r="L17" s="22"/>
      <c r="M17" s="31">
        <f>SUM(B17:J17)</f>
        <v>99.99999999999999</v>
      </c>
      <c r="N17" s="22"/>
    </row>
    <row r="18" spans="1:14" ht="15">
      <c r="A18" s="29" t="s">
        <v>18</v>
      </c>
      <c r="B18" s="3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 t="s">
        <v>25</v>
      </c>
      <c r="N18" s="25"/>
    </row>
    <row r="19" spans="1:14" ht="15">
      <c r="A19" s="22" t="s">
        <v>22</v>
      </c>
      <c r="B19" s="22"/>
      <c r="C19" s="22"/>
      <c r="D19" s="22"/>
      <c r="E19" s="22"/>
      <c r="F19" s="22"/>
      <c r="G19" s="22"/>
      <c r="H19" s="22"/>
      <c r="I19" s="22"/>
      <c r="J19" s="22"/>
      <c r="K19" s="23">
        <v>200</v>
      </c>
      <c r="L19" s="22"/>
      <c r="M19" s="22"/>
      <c r="N19" s="39">
        <v>200</v>
      </c>
    </row>
    <row r="20" spans="1:14" ht="15">
      <c r="A20" s="33" t="s">
        <v>42</v>
      </c>
      <c r="B20" s="40"/>
      <c r="C20" s="40"/>
      <c r="D20" s="40"/>
      <c r="E20" s="40"/>
      <c r="F20" s="40"/>
      <c r="G20" s="40"/>
      <c r="H20" s="40"/>
      <c r="I20" s="40"/>
      <c r="J20" s="40"/>
      <c r="K20" s="84">
        <f>SUM(K16:K19)</f>
        <v>503106.80999999994</v>
      </c>
      <c r="L20" s="84">
        <f>SUM(L16:L19)</f>
        <v>385941.28</v>
      </c>
      <c r="M20" s="85"/>
      <c r="N20" s="86">
        <f>SUM(N16:N19)</f>
        <v>117165.52999999997</v>
      </c>
    </row>
    <row r="22" spans="6:9" ht="14.25">
      <c r="F22" s="41"/>
      <c r="G22" s="41"/>
      <c r="H22" s="41"/>
      <c r="I22" s="41"/>
    </row>
    <row r="23" spans="1:11" ht="14.25">
      <c r="A23" s="42"/>
      <c r="F23" s="41"/>
      <c r="K23" s="43" t="s">
        <v>37</v>
      </c>
    </row>
    <row r="24" spans="9:11" ht="14.25">
      <c r="I24" s="41"/>
      <c r="K24" s="43" t="s">
        <v>24</v>
      </c>
    </row>
    <row r="25" ht="14.25">
      <c r="M25" s="88"/>
    </row>
  </sheetData>
  <sheetProtection/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13.421875" style="46" bestFit="1" customWidth="1"/>
    <col min="2" max="2" width="9.28125" style="46" bestFit="1" customWidth="1"/>
    <col min="3" max="3" width="10.28125" style="46" bestFit="1" customWidth="1"/>
    <col min="4" max="4" width="9.28125" style="46" bestFit="1" customWidth="1"/>
    <col min="5" max="5" width="11.28125" style="46" bestFit="1" customWidth="1"/>
    <col min="6" max="6" width="7.7109375" style="46" bestFit="1" customWidth="1"/>
    <col min="7" max="7" width="7.57421875" style="46" bestFit="1" customWidth="1"/>
    <col min="8" max="8" width="6.7109375" style="46" bestFit="1" customWidth="1"/>
    <col min="9" max="9" width="5.8515625" style="46" bestFit="1" customWidth="1"/>
    <col min="10" max="10" width="9.28125" style="46" bestFit="1" customWidth="1"/>
    <col min="11" max="11" width="15.140625" style="46" bestFit="1" customWidth="1"/>
    <col min="12" max="12" width="11.28125" style="46" bestFit="1" customWidth="1"/>
    <col min="13" max="13" width="8.57421875" style="46" bestFit="1" customWidth="1"/>
    <col min="14" max="14" width="10.28125" style="46" bestFit="1" customWidth="1"/>
    <col min="15" max="15" width="9.28125" style="46" bestFit="1" customWidth="1"/>
    <col min="16" max="16384" width="9.140625" style="46" customWidth="1"/>
  </cols>
  <sheetData>
    <row r="2" spans="1:2" ht="12.75">
      <c r="A2" s="45" t="s">
        <v>20</v>
      </c>
      <c r="B2" s="45">
        <v>2022</v>
      </c>
    </row>
    <row r="4" spans="1:14" ht="12.75">
      <c r="A4" s="48"/>
      <c r="B4" s="49" t="s">
        <v>0</v>
      </c>
      <c r="C4" s="49" t="s">
        <v>1</v>
      </c>
      <c r="D4" s="49" t="s">
        <v>3</v>
      </c>
      <c r="E4" s="77" t="s">
        <v>55</v>
      </c>
      <c r="F4" s="90" t="s">
        <v>5</v>
      </c>
      <c r="G4" s="95" t="s">
        <v>59</v>
      </c>
      <c r="H4" s="50" t="s">
        <v>7</v>
      </c>
      <c r="I4" s="50" t="s">
        <v>7</v>
      </c>
      <c r="J4" s="64" t="s">
        <v>44</v>
      </c>
      <c r="K4" s="64" t="s">
        <v>8</v>
      </c>
      <c r="L4" s="64" t="s">
        <v>10</v>
      </c>
      <c r="M4" s="58" t="s">
        <v>13</v>
      </c>
      <c r="N4" s="64" t="s">
        <v>19</v>
      </c>
    </row>
    <row r="5" spans="1:14" ht="12.75">
      <c r="A5" s="53" t="s">
        <v>46</v>
      </c>
      <c r="B5" s="52"/>
      <c r="C5" s="52" t="s">
        <v>2</v>
      </c>
      <c r="D5" s="52" t="s">
        <v>23</v>
      </c>
      <c r="E5" s="89" t="s">
        <v>56</v>
      </c>
      <c r="F5" s="91" t="s">
        <v>6</v>
      </c>
      <c r="G5" s="96" t="s">
        <v>53</v>
      </c>
      <c r="H5" s="92" t="s">
        <v>57</v>
      </c>
      <c r="I5" s="92" t="s">
        <v>58</v>
      </c>
      <c r="J5" s="64"/>
      <c r="K5" s="64" t="s">
        <v>9</v>
      </c>
      <c r="L5" s="64" t="s">
        <v>11</v>
      </c>
      <c r="M5" s="58" t="s">
        <v>14</v>
      </c>
      <c r="N5" s="58"/>
    </row>
    <row r="6" spans="1:15" ht="12.75">
      <c r="A6" s="51" t="s">
        <v>27</v>
      </c>
      <c r="B6" s="65"/>
      <c r="C6" s="66">
        <v>6656.27</v>
      </c>
      <c r="D6" s="56">
        <v>9163.97</v>
      </c>
      <c r="E6" s="56">
        <v>2064.07</v>
      </c>
      <c r="F6" s="56">
        <v>452.69</v>
      </c>
      <c r="G6" s="56"/>
      <c r="H6" s="56">
        <v>52.44</v>
      </c>
      <c r="I6" s="67">
        <v>0</v>
      </c>
      <c r="J6" s="67">
        <v>332.91</v>
      </c>
      <c r="K6" s="94">
        <v>25642.05</v>
      </c>
      <c r="L6" s="93">
        <f>SUM(B6:J6)</f>
        <v>18722.35</v>
      </c>
      <c r="M6" s="68"/>
      <c r="N6" s="93">
        <f>K6-L6</f>
        <v>6919.700000000001</v>
      </c>
      <c r="O6" s="69"/>
    </row>
    <row r="7" spans="1:15" ht="12.75">
      <c r="A7" s="89" t="s">
        <v>60</v>
      </c>
      <c r="B7" s="65"/>
      <c r="C7" s="66">
        <v>20329.82</v>
      </c>
      <c r="D7" s="56"/>
      <c r="E7" s="56">
        <v>700</v>
      </c>
      <c r="F7" s="56"/>
      <c r="G7" s="56"/>
      <c r="H7" s="56"/>
      <c r="I7" s="67"/>
      <c r="J7" s="67">
        <v>3051.61</v>
      </c>
      <c r="K7" s="94">
        <v>24081.43</v>
      </c>
      <c r="L7" s="93">
        <f>SUM(B7:J7)</f>
        <v>24081.43</v>
      </c>
      <c r="M7" s="68"/>
      <c r="N7" s="93">
        <f>K7-L7</f>
        <v>0</v>
      </c>
      <c r="O7" s="69"/>
    </row>
    <row r="8" spans="1:15" ht="12.75">
      <c r="A8" s="89" t="s">
        <v>62</v>
      </c>
      <c r="B8" s="65"/>
      <c r="C8" s="66">
        <v>3980.64</v>
      </c>
      <c r="D8" s="56"/>
      <c r="E8" s="56"/>
      <c r="F8" s="56"/>
      <c r="G8" s="56"/>
      <c r="H8" s="56"/>
      <c r="I8" s="67"/>
      <c r="J8" s="67">
        <v>647.65</v>
      </c>
      <c r="K8" s="94">
        <v>4628.29</v>
      </c>
      <c r="L8" s="93">
        <f>SUM(B8:J8)</f>
        <v>4628.29</v>
      </c>
      <c r="M8" s="68"/>
      <c r="N8" s="93">
        <f>K8-L8</f>
        <v>0</v>
      </c>
      <c r="O8" s="69"/>
    </row>
    <row r="9" spans="1:15" ht="12.75">
      <c r="A9" s="89" t="s">
        <v>61</v>
      </c>
      <c r="B9" s="65"/>
      <c r="C9" s="66">
        <v>0</v>
      </c>
      <c r="D9" s="56"/>
      <c r="E9" s="56"/>
      <c r="F9" s="56"/>
      <c r="G9" s="56"/>
      <c r="H9" s="56"/>
      <c r="I9" s="67"/>
      <c r="J9" s="67"/>
      <c r="K9" s="94">
        <v>3809.71</v>
      </c>
      <c r="L9" s="93">
        <f>SUM(B9:J9)</f>
        <v>0</v>
      </c>
      <c r="M9" s="68"/>
      <c r="N9" s="93">
        <f>K9-L9</f>
        <v>3809.71</v>
      </c>
      <c r="O9" s="69"/>
    </row>
    <row r="10" spans="1:15" ht="12.75">
      <c r="A10" s="53" t="s">
        <v>43</v>
      </c>
      <c r="B10" s="70">
        <f aca="true" t="shared" si="0" ref="B10:N10">SUM(B6:B9)</f>
        <v>0</v>
      </c>
      <c r="C10" s="71">
        <f t="shared" si="0"/>
        <v>30966.73</v>
      </c>
      <c r="D10" s="71">
        <f t="shared" si="0"/>
        <v>9163.97</v>
      </c>
      <c r="E10" s="71">
        <f t="shared" si="0"/>
        <v>2764.07</v>
      </c>
      <c r="F10" s="71">
        <f t="shared" si="0"/>
        <v>452.69</v>
      </c>
      <c r="G10" s="71">
        <f t="shared" si="0"/>
        <v>0</v>
      </c>
      <c r="H10" s="71">
        <f t="shared" si="0"/>
        <v>52.44</v>
      </c>
      <c r="I10" s="71">
        <f t="shared" si="0"/>
        <v>0</v>
      </c>
      <c r="J10" s="71">
        <f t="shared" si="0"/>
        <v>4032.17</v>
      </c>
      <c r="K10" s="71">
        <f t="shared" si="0"/>
        <v>58161.479999999996</v>
      </c>
      <c r="L10" s="71">
        <f t="shared" si="0"/>
        <v>47432.07</v>
      </c>
      <c r="M10" s="71">
        <f t="shared" si="0"/>
        <v>0</v>
      </c>
      <c r="N10" s="71">
        <f t="shared" si="0"/>
        <v>10729.41</v>
      </c>
      <c r="O10" s="69"/>
    </row>
    <row r="11" spans="1:15" ht="12.75">
      <c r="A11" s="51"/>
      <c r="B11" s="65"/>
      <c r="C11" s="66"/>
      <c r="D11" s="56"/>
      <c r="E11" s="56"/>
      <c r="F11" s="56"/>
      <c r="G11" s="56"/>
      <c r="H11" s="56"/>
      <c r="I11" s="67"/>
      <c r="J11" s="67"/>
      <c r="K11" s="56"/>
      <c r="L11" s="66"/>
      <c r="M11" s="68"/>
      <c r="N11" s="72"/>
      <c r="O11" s="69"/>
    </row>
    <row r="12" spans="1:14" ht="12.75">
      <c r="A12" s="54" t="s">
        <v>26</v>
      </c>
      <c r="B12" s="61">
        <v>0</v>
      </c>
      <c r="C12" s="59">
        <v>4993.45</v>
      </c>
      <c r="D12" s="59">
        <v>15314.94</v>
      </c>
      <c r="E12" s="61">
        <v>269</v>
      </c>
      <c r="F12" s="61"/>
      <c r="G12" s="61"/>
      <c r="H12" s="70"/>
      <c r="I12" s="70"/>
      <c r="J12" s="70"/>
      <c r="K12" s="59">
        <v>22346.69</v>
      </c>
      <c r="L12" s="71">
        <f>SUM(B12:J12)</f>
        <v>20577.39</v>
      </c>
      <c r="M12" s="73"/>
      <c r="N12" s="71">
        <f>K12-L12</f>
        <v>1769.2999999999993</v>
      </c>
    </row>
    <row r="13" spans="1:14" ht="12.75">
      <c r="A13" s="58"/>
      <c r="B13" s="55"/>
      <c r="C13" s="57"/>
      <c r="D13" s="57"/>
      <c r="E13" s="55"/>
      <c r="F13" s="55"/>
      <c r="G13" s="55"/>
      <c r="H13" s="65"/>
      <c r="I13" s="65"/>
      <c r="J13" s="65"/>
      <c r="K13" s="57"/>
      <c r="L13" s="66"/>
      <c r="M13" s="68"/>
      <c r="N13" s="72"/>
    </row>
    <row r="14" spans="1:14" ht="12.75">
      <c r="A14" s="54" t="s">
        <v>47</v>
      </c>
      <c r="B14" s="55"/>
      <c r="C14" s="57"/>
      <c r="D14" s="57"/>
      <c r="E14" s="55"/>
      <c r="F14" s="55"/>
      <c r="G14" s="55"/>
      <c r="H14" s="65"/>
      <c r="I14" s="65"/>
      <c r="J14" s="65"/>
      <c r="K14" s="57"/>
      <c r="L14" s="66"/>
      <c r="M14" s="68"/>
      <c r="N14" s="72"/>
    </row>
    <row r="15" spans="1:14" ht="12.75">
      <c r="A15" s="58" t="s">
        <v>28</v>
      </c>
      <c r="B15" s="55">
        <v>0</v>
      </c>
      <c r="C15" s="57">
        <v>14794.59</v>
      </c>
      <c r="D15" s="57">
        <v>5438.79</v>
      </c>
      <c r="E15" s="62">
        <v>1285.88</v>
      </c>
      <c r="F15" s="55"/>
      <c r="G15" s="55"/>
      <c r="H15" s="65"/>
      <c r="I15" s="65"/>
      <c r="J15" s="67">
        <v>1000</v>
      </c>
      <c r="K15" s="57">
        <v>49315.83</v>
      </c>
      <c r="L15" s="67">
        <f aca="true" t="shared" si="1" ref="L15:L21">SUM(B15:J15)</f>
        <v>22519.260000000002</v>
      </c>
      <c r="M15" s="68"/>
      <c r="N15" s="67">
        <f>K15-L15</f>
        <v>26796.57</v>
      </c>
    </row>
    <row r="16" spans="1:14" ht="12.75">
      <c r="A16" s="78" t="s">
        <v>45</v>
      </c>
      <c r="B16" s="55">
        <v>0</v>
      </c>
      <c r="C16" s="57"/>
      <c r="D16" s="57"/>
      <c r="E16" s="55"/>
      <c r="F16" s="55"/>
      <c r="G16" s="55"/>
      <c r="H16" s="65"/>
      <c r="I16" s="65"/>
      <c r="J16" s="65">
        <v>10.78</v>
      </c>
      <c r="K16" s="57">
        <v>10.78</v>
      </c>
      <c r="L16" s="67">
        <f t="shared" si="1"/>
        <v>10.78</v>
      </c>
      <c r="M16" s="68"/>
      <c r="N16" s="67">
        <f aca="true" t="shared" si="2" ref="N16:N21">K16-L16</f>
        <v>0</v>
      </c>
    </row>
    <row r="17" spans="1:14" ht="12.75">
      <c r="A17" s="78" t="s">
        <v>63</v>
      </c>
      <c r="B17" s="55"/>
      <c r="C17" s="57">
        <v>486.78</v>
      </c>
      <c r="D17" s="57"/>
      <c r="E17" s="55">
        <v>73296.38</v>
      </c>
      <c r="F17" s="55"/>
      <c r="G17" s="55"/>
      <c r="H17" s="65"/>
      <c r="I17" s="65"/>
      <c r="J17" s="65"/>
      <c r="K17" s="57">
        <v>79785.79</v>
      </c>
      <c r="L17" s="67">
        <f t="shared" si="1"/>
        <v>73783.16</v>
      </c>
      <c r="M17" s="68"/>
      <c r="N17" s="67">
        <f t="shared" si="2"/>
        <v>6002.62999999999</v>
      </c>
    </row>
    <row r="18" spans="1:14" ht="12.75">
      <c r="A18" s="78" t="s">
        <v>64</v>
      </c>
      <c r="B18" s="55"/>
      <c r="C18" s="62">
        <v>669.78</v>
      </c>
      <c r="D18" s="57"/>
      <c r="E18" s="62">
        <v>69892.81</v>
      </c>
      <c r="F18" s="55"/>
      <c r="G18" s="55"/>
      <c r="H18" s="65"/>
      <c r="I18" s="65"/>
      <c r="J18" s="65"/>
      <c r="K18" s="57">
        <v>71499.92</v>
      </c>
      <c r="L18" s="67">
        <f t="shared" si="1"/>
        <v>70562.59</v>
      </c>
      <c r="M18" s="68"/>
      <c r="N18" s="67">
        <f t="shared" si="2"/>
        <v>937.3300000000017</v>
      </c>
    </row>
    <row r="19" spans="1:14" ht="12.75">
      <c r="A19" s="78" t="s">
        <v>65</v>
      </c>
      <c r="B19" s="55"/>
      <c r="C19" s="57">
        <v>843.44</v>
      </c>
      <c r="D19" s="57"/>
      <c r="E19" s="62">
        <v>11687.6</v>
      </c>
      <c r="F19" s="55"/>
      <c r="G19" s="55"/>
      <c r="H19" s="65"/>
      <c r="I19" s="65"/>
      <c r="J19" s="67">
        <v>2156.56</v>
      </c>
      <c r="K19" s="57">
        <v>14687.6</v>
      </c>
      <c r="L19" s="67">
        <f t="shared" si="1"/>
        <v>14687.6</v>
      </c>
      <c r="M19" s="68"/>
      <c r="N19" s="67">
        <f t="shared" si="2"/>
        <v>0</v>
      </c>
    </row>
    <row r="20" spans="1:14" ht="12.75">
      <c r="A20" s="78" t="s">
        <v>66</v>
      </c>
      <c r="B20" s="55"/>
      <c r="C20" s="57"/>
      <c r="D20" s="57"/>
      <c r="E20" s="55"/>
      <c r="F20" s="55"/>
      <c r="G20" s="55"/>
      <c r="H20" s="65"/>
      <c r="I20" s="65"/>
      <c r="J20" s="65"/>
      <c r="K20" s="57">
        <v>16000</v>
      </c>
      <c r="L20" s="67">
        <f t="shared" si="1"/>
        <v>0</v>
      </c>
      <c r="M20" s="68"/>
      <c r="N20" s="67">
        <f t="shared" si="2"/>
        <v>16000</v>
      </c>
    </row>
    <row r="21" spans="1:14" ht="12.75">
      <c r="A21" s="78" t="s">
        <v>67</v>
      </c>
      <c r="B21" s="55"/>
      <c r="C21" s="57">
        <v>230.09</v>
      </c>
      <c r="D21" s="57"/>
      <c r="E21" s="62">
        <v>66762.56</v>
      </c>
      <c r="F21" s="55"/>
      <c r="G21" s="55"/>
      <c r="H21" s="65"/>
      <c r="I21" s="65"/>
      <c r="J21" s="65"/>
      <c r="K21" s="57">
        <v>75000</v>
      </c>
      <c r="L21" s="67">
        <f t="shared" si="1"/>
        <v>66992.65</v>
      </c>
      <c r="M21" s="68"/>
      <c r="N21" s="67">
        <f t="shared" si="2"/>
        <v>8007.350000000006</v>
      </c>
    </row>
    <row r="22" spans="1:14" ht="12.75">
      <c r="A22" s="47" t="s">
        <v>10</v>
      </c>
      <c r="B22" s="60">
        <f>SUM(B15:B21)</f>
        <v>0</v>
      </c>
      <c r="C22" s="60">
        <f aca="true" t="shared" si="3" ref="C22:N22">SUM(C15:C21)</f>
        <v>17024.68</v>
      </c>
      <c r="D22" s="60">
        <f t="shared" si="3"/>
        <v>5438.79</v>
      </c>
      <c r="E22" s="60">
        <f t="shared" si="3"/>
        <v>222925.23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60">
        <f t="shared" si="3"/>
        <v>0</v>
      </c>
      <c r="J22" s="60">
        <f t="shared" si="3"/>
        <v>3167.34</v>
      </c>
      <c r="K22" s="60">
        <f t="shared" si="3"/>
        <v>306299.92000000004</v>
      </c>
      <c r="L22" s="60">
        <f t="shared" si="3"/>
        <v>248556.04</v>
      </c>
      <c r="M22" s="60">
        <f t="shared" si="3"/>
        <v>0</v>
      </c>
      <c r="N22" s="60">
        <f t="shared" si="3"/>
        <v>57743.88</v>
      </c>
    </row>
    <row r="23" spans="1:14" ht="12.75">
      <c r="A23" s="48"/>
      <c r="B23" s="55"/>
      <c r="C23" s="57"/>
      <c r="D23" s="57"/>
      <c r="E23" s="55"/>
      <c r="F23" s="55"/>
      <c r="G23" s="55"/>
      <c r="H23" s="65"/>
      <c r="I23" s="65"/>
      <c r="J23" s="65"/>
      <c r="K23" s="57"/>
      <c r="L23" s="66"/>
      <c r="M23" s="68"/>
      <c r="N23" s="72"/>
    </row>
    <row r="24" spans="1:14" ht="12.75">
      <c r="A24" s="47" t="s">
        <v>29</v>
      </c>
      <c r="B24" s="61">
        <v>0</v>
      </c>
      <c r="C24" s="59"/>
      <c r="D24" s="59">
        <v>170</v>
      </c>
      <c r="E24" s="61"/>
      <c r="F24" s="61"/>
      <c r="G24" s="61"/>
      <c r="H24" s="70"/>
      <c r="I24" s="70"/>
      <c r="J24" s="70"/>
      <c r="K24" s="59">
        <v>2451.12</v>
      </c>
      <c r="L24" s="74">
        <f>B24+C24+D24+E24+F24+G24+I24</f>
        <v>170</v>
      </c>
      <c r="M24" s="73"/>
      <c r="N24" s="71">
        <f>K24-L24</f>
        <v>2281.12</v>
      </c>
    </row>
    <row r="25" spans="1:14" ht="12.75">
      <c r="A25" s="48"/>
      <c r="B25" s="55"/>
      <c r="C25" s="57"/>
      <c r="D25" s="57"/>
      <c r="E25" s="55"/>
      <c r="F25" s="55"/>
      <c r="G25" s="55"/>
      <c r="H25" s="65"/>
      <c r="I25" s="65"/>
      <c r="J25" s="65"/>
      <c r="K25" s="57"/>
      <c r="L25" s="66"/>
      <c r="M25" s="68"/>
      <c r="N25" s="72"/>
    </row>
    <row r="26" spans="1:14" ht="12.75">
      <c r="A26" s="47" t="s">
        <v>30</v>
      </c>
      <c r="B26" s="61">
        <v>0</v>
      </c>
      <c r="C26" s="61">
        <v>0</v>
      </c>
      <c r="D26" s="61">
        <v>1550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0">
        <v>2282.7</v>
      </c>
      <c r="L26" s="66">
        <f>B26+C26+D26+E26+F26+G26+I26</f>
        <v>1550</v>
      </c>
      <c r="M26" s="68"/>
      <c r="N26" s="71">
        <f>K26-L26</f>
        <v>732.6999999999998</v>
      </c>
    </row>
    <row r="27" spans="1:14" ht="12.75">
      <c r="A27" s="47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54" t="s">
        <v>17</v>
      </c>
      <c r="B28" s="59">
        <f aca="true" t="shared" si="4" ref="B28:N28">B10+B12+B22+B24+B26</f>
        <v>0</v>
      </c>
      <c r="C28" s="59">
        <f t="shared" si="4"/>
        <v>52984.86</v>
      </c>
      <c r="D28" s="59">
        <f t="shared" si="4"/>
        <v>31637.7</v>
      </c>
      <c r="E28" s="59">
        <f t="shared" si="4"/>
        <v>225958.30000000002</v>
      </c>
      <c r="F28" s="59">
        <f t="shared" si="4"/>
        <v>452.69</v>
      </c>
      <c r="G28" s="59">
        <f t="shared" si="4"/>
        <v>0</v>
      </c>
      <c r="H28" s="59">
        <f t="shared" si="4"/>
        <v>52.44</v>
      </c>
      <c r="I28" s="59">
        <f t="shared" si="4"/>
        <v>0</v>
      </c>
      <c r="J28" s="59">
        <f t="shared" si="4"/>
        <v>7199.51</v>
      </c>
      <c r="K28" s="97">
        <f t="shared" si="4"/>
        <v>391541.91000000003</v>
      </c>
      <c r="L28" s="97">
        <f t="shared" si="4"/>
        <v>318285.5</v>
      </c>
      <c r="M28" s="59">
        <f t="shared" si="4"/>
        <v>0</v>
      </c>
      <c r="N28" s="97">
        <f t="shared" si="4"/>
        <v>73256.40999999999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6.00390625" style="102" bestFit="1" customWidth="1"/>
    <col min="2" max="2" width="27.28125" style="102" bestFit="1" customWidth="1"/>
    <col min="3" max="3" width="11.8515625" style="102" bestFit="1" customWidth="1"/>
    <col min="4" max="4" width="10.8515625" style="102" bestFit="1" customWidth="1"/>
    <col min="5" max="5" width="11.8515625" style="102" bestFit="1" customWidth="1"/>
    <col min="6" max="6" width="7.7109375" style="102" bestFit="1" customWidth="1"/>
    <col min="7" max="7" width="10.8515625" style="102" bestFit="1" customWidth="1"/>
    <col min="8" max="8" width="11.8515625" style="102" bestFit="1" customWidth="1"/>
    <col min="9" max="9" width="15.140625" style="102" bestFit="1" customWidth="1"/>
    <col min="10" max="11" width="11.8515625" style="102" bestFit="1" customWidth="1"/>
    <col min="12" max="12" width="9.28125" style="102" bestFit="1" customWidth="1"/>
    <col min="13" max="16384" width="9.140625" style="102" customWidth="1"/>
  </cols>
  <sheetData>
    <row r="1" spans="1:2" ht="12.75">
      <c r="A1" s="45"/>
      <c r="B1" s="45" t="s">
        <v>49</v>
      </c>
    </row>
    <row r="3" spans="1:12" ht="12.75">
      <c r="A3" s="77"/>
      <c r="B3" s="47" t="s">
        <v>15</v>
      </c>
      <c r="C3" s="95" t="s">
        <v>0</v>
      </c>
      <c r="D3" s="95" t="s">
        <v>1</v>
      </c>
      <c r="E3" s="95" t="s">
        <v>3</v>
      </c>
      <c r="F3" s="95" t="s">
        <v>50</v>
      </c>
      <c r="G3" s="77" t="s">
        <v>5</v>
      </c>
      <c r="H3" s="77" t="s">
        <v>44</v>
      </c>
      <c r="I3" s="95" t="s">
        <v>8</v>
      </c>
      <c r="J3" s="103" t="s">
        <v>10</v>
      </c>
      <c r="K3" s="95" t="s">
        <v>19</v>
      </c>
      <c r="L3" s="77" t="s">
        <v>13</v>
      </c>
    </row>
    <row r="4" spans="1:12" ht="12.75">
      <c r="A4" s="89"/>
      <c r="B4" s="89"/>
      <c r="C4" s="96"/>
      <c r="D4" s="96" t="s">
        <v>2</v>
      </c>
      <c r="E4" s="96" t="s">
        <v>4</v>
      </c>
      <c r="F4" s="96" t="s">
        <v>71</v>
      </c>
      <c r="G4" s="89" t="s">
        <v>6</v>
      </c>
      <c r="H4" s="89"/>
      <c r="I4" s="96" t="s">
        <v>9</v>
      </c>
      <c r="J4" s="92" t="s">
        <v>11</v>
      </c>
      <c r="K4" s="96"/>
      <c r="L4" s="89" t="s">
        <v>14</v>
      </c>
    </row>
    <row r="5" spans="1:12" ht="12.75">
      <c r="A5" s="54" t="s">
        <v>38</v>
      </c>
      <c r="B5" s="79"/>
      <c r="C5" s="104"/>
      <c r="D5" s="101"/>
      <c r="E5" s="101"/>
      <c r="F5" s="101"/>
      <c r="G5" s="101"/>
      <c r="H5" s="101"/>
      <c r="I5" s="105"/>
      <c r="J5" s="99"/>
      <c r="K5" s="99"/>
      <c r="L5" s="101"/>
    </row>
    <row r="6" spans="1:12" ht="12.75">
      <c r="A6" s="78" t="s">
        <v>31</v>
      </c>
      <c r="B6" s="78" t="s">
        <v>34</v>
      </c>
      <c r="C6" s="99">
        <v>2068.24</v>
      </c>
      <c r="D6" s="99"/>
      <c r="E6" s="100"/>
      <c r="F6" s="100"/>
      <c r="G6" s="99">
        <v>130</v>
      </c>
      <c r="H6" s="100">
        <v>2154.65</v>
      </c>
      <c r="I6" s="59">
        <v>4598.14</v>
      </c>
      <c r="J6" s="59">
        <f>SUM(C6:H6)</f>
        <v>4352.889999999999</v>
      </c>
      <c r="K6" s="59">
        <f aca="true" t="shared" si="0" ref="K6:K13">SUM(I6-J6)</f>
        <v>245.2500000000009</v>
      </c>
      <c r="L6" s="61">
        <f aca="true" t="shared" si="1" ref="L6:L21">J6*100/I6</f>
        <v>94.6663215996033</v>
      </c>
    </row>
    <row r="7" spans="1:12" ht="12.75">
      <c r="A7" s="78"/>
      <c r="B7" s="78"/>
      <c r="C7" s="99"/>
      <c r="D7" s="99"/>
      <c r="E7" s="100"/>
      <c r="F7" s="100"/>
      <c r="G7" s="99"/>
      <c r="H7" s="101"/>
      <c r="I7" s="99"/>
      <c r="J7" s="99"/>
      <c r="K7" s="99"/>
      <c r="L7" s="101"/>
    </row>
    <row r="8" spans="1:12" ht="12.75">
      <c r="A8" s="54" t="s">
        <v>39</v>
      </c>
      <c r="B8" s="78"/>
      <c r="C8" s="99"/>
      <c r="D8" s="99"/>
      <c r="E8" s="100"/>
      <c r="F8" s="100"/>
      <c r="G8" s="99"/>
      <c r="H8" s="101"/>
      <c r="I8" s="99"/>
      <c r="J8" s="99"/>
      <c r="K8" s="99"/>
      <c r="L8" s="101"/>
    </row>
    <row r="9" spans="1:12" ht="12.75">
      <c r="A9" s="78" t="s">
        <v>32</v>
      </c>
      <c r="B9" s="78" t="s">
        <v>35</v>
      </c>
      <c r="C9" s="99">
        <v>582.58</v>
      </c>
      <c r="D9" s="101"/>
      <c r="E9" s="100">
        <v>13596</v>
      </c>
      <c r="F9" s="100"/>
      <c r="G9" s="101"/>
      <c r="H9" s="101"/>
      <c r="I9" s="59">
        <v>16227.61</v>
      </c>
      <c r="J9" s="59">
        <f>SUM(C9:H9)</f>
        <v>14178.58</v>
      </c>
      <c r="K9" s="59">
        <f t="shared" si="0"/>
        <v>2049.0300000000007</v>
      </c>
      <c r="L9" s="101">
        <f t="shared" si="1"/>
        <v>87.3731868093946</v>
      </c>
    </row>
    <row r="10" spans="1:12" ht="12.75">
      <c r="A10" s="78" t="s">
        <v>33</v>
      </c>
      <c r="B10" s="78" t="s">
        <v>36</v>
      </c>
      <c r="C10" s="99">
        <v>17896.6</v>
      </c>
      <c r="D10" s="101">
        <v>2853.67</v>
      </c>
      <c r="E10" s="100">
        <v>9433</v>
      </c>
      <c r="F10" s="100"/>
      <c r="G10" s="100">
        <v>2866</v>
      </c>
      <c r="H10" s="100"/>
      <c r="I10" s="59">
        <v>39873.67</v>
      </c>
      <c r="J10" s="59">
        <f>SUM(C10:H10)</f>
        <v>33049.27</v>
      </c>
      <c r="K10" s="59">
        <f t="shared" si="0"/>
        <v>6824.4000000000015</v>
      </c>
      <c r="L10" s="101">
        <f t="shared" si="1"/>
        <v>82.88494638191067</v>
      </c>
    </row>
    <row r="11" spans="1:12" ht="12.75">
      <c r="A11" s="78" t="s">
        <v>68</v>
      </c>
      <c r="B11" s="78" t="s">
        <v>72</v>
      </c>
      <c r="C11" s="99"/>
      <c r="D11" s="100"/>
      <c r="E11" s="100"/>
      <c r="F11" s="100"/>
      <c r="G11" s="99"/>
      <c r="H11" s="99">
        <v>7834.14</v>
      </c>
      <c r="I11" s="59">
        <v>7834.14</v>
      </c>
      <c r="J11" s="59">
        <f>SUM(C11:H11)</f>
        <v>7834.14</v>
      </c>
      <c r="K11" s="59">
        <f t="shared" si="0"/>
        <v>0</v>
      </c>
      <c r="L11" s="101">
        <f t="shared" si="1"/>
        <v>100</v>
      </c>
    </row>
    <row r="12" spans="1:12" ht="12.75">
      <c r="A12" s="78" t="s">
        <v>69</v>
      </c>
      <c r="B12" s="78" t="s">
        <v>73</v>
      </c>
      <c r="C12" s="99"/>
      <c r="D12" s="99"/>
      <c r="E12" s="99">
        <v>2310</v>
      </c>
      <c r="F12" s="99"/>
      <c r="G12" s="99"/>
      <c r="H12" s="99">
        <v>19.66</v>
      </c>
      <c r="I12" s="99">
        <v>2329.66</v>
      </c>
      <c r="J12" s="59">
        <f>SUM(C12:H12)</f>
        <v>2329.66</v>
      </c>
      <c r="K12" s="99">
        <f t="shared" si="0"/>
        <v>0</v>
      </c>
      <c r="L12" s="101">
        <f t="shared" si="1"/>
        <v>100</v>
      </c>
    </row>
    <row r="13" spans="1:12" ht="12.75">
      <c r="A13" s="78" t="s">
        <v>70</v>
      </c>
      <c r="B13" s="78" t="s">
        <v>76</v>
      </c>
      <c r="C13" s="99"/>
      <c r="D13" s="99"/>
      <c r="E13" s="100">
        <v>496</v>
      </c>
      <c r="F13" s="100"/>
      <c r="G13" s="99"/>
      <c r="H13" s="99"/>
      <c r="I13" s="99">
        <v>30492</v>
      </c>
      <c r="J13" s="59">
        <f>SUM(C13:H13)</f>
        <v>496</v>
      </c>
      <c r="K13" s="99">
        <f t="shared" si="0"/>
        <v>29996</v>
      </c>
      <c r="L13" s="101">
        <f t="shared" si="1"/>
        <v>1.6266561721107176</v>
      </c>
    </row>
    <row r="14" spans="1:12" ht="12.75">
      <c r="A14" s="78"/>
      <c r="B14" s="54" t="s">
        <v>17</v>
      </c>
      <c r="C14" s="59">
        <f>SUM(C9:C13)</f>
        <v>18479.18</v>
      </c>
      <c r="D14" s="59">
        <f>SUM(D9:D13)</f>
        <v>2853.67</v>
      </c>
      <c r="E14" s="59">
        <f>SUM(E9:E13)</f>
        <v>25835</v>
      </c>
      <c r="F14" s="59"/>
      <c r="G14" s="59">
        <f>SUM(G9:G13)</f>
        <v>2866</v>
      </c>
      <c r="H14" s="59">
        <f>SUM(H9:H13)</f>
        <v>7853.8</v>
      </c>
      <c r="I14" s="59">
        <f>SUM(I9:I13)</f>
        <v>96757.08</v>
      </c>
      <c r="J14" s="59">
        <f>SUM(J9:J13)</f>
        <v>57887.649999999994</v>
      </c>
      <c r="K14" s="59">
        <f>SUM(K9:K13)</f>
        <v>38869.43</v>
      </c>
      <c r="L14" s="61">
        <f t="shared" si="1"/>
        <v>59.827818284718795</v>
      </c>
    </row>
    <row r="15" spans="1:12" ht="12.75">
      <c r="A15" s="78"/>
      <c r="B15" s="54"/>
      <c r="C15" s="59"/>
      <c r="D15" s="59"/>
      <c r="E15" s="59"/>
      <c r="F15" s="59"/>
      <c r="G15" s="59"/>
      <c r="H15" s="59"/>
      <c r="I15" s="59"/>
      <c r="J15" s="59"/>
      <c r="K15" s="59"/>
      <c r="L15" s="101"/>
    </row>
    <row r="16" spans="1:12" ht="12.75">
      <c r="A16" s="54" t="s">
        <v>40</v>
      </c>
      <c r="B16" s="79"/>
      <c r="C16" s="106"/>
      <c r="D16" s="101"/>
      <c r="E16" s="99"/>
      <c r="F16" s="99"/>
      <c r="G16" s="101"/>
      <c r="H16" s="101"/>
      <c r="I16" s="99"/>
      <c r="J16" s="99"/>
      <c r="K16" s="99"/>
      <c r="L16" s="101"/>
    </row>
    <row r="17" spans="1:12" ht="12.75">
      <c r="A17" s="78" t="s">
        <v>48</v>
      </c>
      <c r="B17" s="79" t="s">
        <v>16</v>
      </c>
      <c r="C17" s="106"/>
      <c r="D17" s="101">
        <v>245.1</v>
      </c>
      <c r="E17" s="99">
        <v>1150</v>
      </c>
      <c r="F17" s="99"/>
      <c r="G17" s="101"/>
      <c r="H17" s="100">
        <v>2020.14</v>
      </c>
      <c r="I17" s="99">
        <v>7009.68</v>
      </c>
      <c r="J17" s="59">
        <f>SUM(C17:H17)</f>
        <v>3415.24</v>
      </c>
      <c r="K17" s="59">
        <f>SUM(I17-J17)</f>
        <v>3594.4400000000005</v>
      </c>
      <c r="L17" s="100">
        <f t="shared" si="1"/>
        <v>48.721767612786884</v>
      </c>
    </row>
    <row r="18" spans="1:12" ht="12.75">
      <c r="A18" s="78" t="s">
        <v>78</v>
      </c>
      <c r="B18" s="79" t="s">
        <v>74</v>
      </c>
      <c r="C18" s="106"/>
      <c r="D18" s="101"/>
      <c r="E18" s="99">
        <v>1600</v>
      </c>
      <c r="F18" s="99"/>
      <c r="G18" s="101"/>
      <c r="H18" s="101">
        <v>400</v>
      </c>
      <c r="I18" s="99">
        <v>2000</v>
      </c>
      <c r="J18" s="59">
        <f>SUM(C18:H18)</f>
        <v>2000</v>
      </c>
      <c r="K18" s="59">
        <f>SUM(I18-J18)</f>
        <v>0</v>
      </c>
      <c r="L18" s="100">
        <f t="shared" si="1"/>
        <v>100</v>
      </c>
    </row>
    <row r="19" spans="1:12" ht="12.75">
      <c r="A19" s="78" t="s">
        <v>77</v>
      </c>
      <c r="B19" s="79" t="s">
        <v>75</v>
      </c>
      <c r="C19" s="106"/>
      <c r="D19" s="107"/>
      <c r="E19" s="104"/>
      <c r="F19" s="104"/>
      <c r="G19" s="107"/>
      <c r="H19" s="107"/>
      <c r="I19" s="104">
        <v>1000</v>
      </c>
      <c r="J19" s="59">
        <f>SUM(C19:H19)</f>
        <v>0</v>
      </c>
      <c r="K19" s="59">
        <f>SUM(I19-J19)</f>
        <v>1000</v>
      </c>
      <c r="L19" s="100">
        <f t="shared" si="1"/>
        <v>0</v>
      </c>
    </row>
    <row r="20" spans="1:12" ht="12.75">
      <c r="A20" s="78"/>
      <c r="B20" s="108" t="s">
        <v>42</v>
      </c>
      <c r="C20" s="80">
        <f>SUM(C17:C19)</f>
        <v>0</v>
      </c>
      <c r="D20" s="80">
        <f aca="true" t="shared" si="2" ref="D20:K20">SUM(D17:D19)</f>
        <v>245.1</v>
      </c>
      <c r="E20" s="80">
        <f t="shared" si="2"/>
        <v>2750</v>
      </c>
      <c r="F20" s="80">
        <f t="shared" si="2"/>
        <v>0</v>
      </c>
      <c r="G20" s="80">
        <f t="shared" si="2"/>
        <v>0</v>
      </c>
      <c r="H20" s="80">
        <f t="shared" si="2"/>
        <v>2420.1400000000003</v>
      </c>
      <c r="I20" s="80">
        <f t="shared" si="2"/>
        <v>10009.68</v>
      </c>
      <c r="J20" s="80">
        <f t="shared" si="2"/>
        <v>5415.24</v>
      </c>
      <c r="K20" s="80">
        <f t="shared" si="2"/>
        <v>4594.4400000000005</v>
      </c>
      <c r="L20" s="61">
        <f t="shared" si="1"/>
        <v>54.1000311698276</v>
      </c>
    </row>
    <row r="21" spans="1:12" ht="12.75">
      <c r="A21" s="109"/>
      <c r="B21" s="110" t="s">
        <v>41</v>
      </c>
      <c r="C21" s="111">
        <f>C6+C14+C20</f>
        <v>20547.42</v>
      </c>
      <c r="D21" s="111">
        <f aca="true" t="shared" si="3" ref="D21:K21">D6+D14+D20</f>
        <v>3098.77</v>
      </c>
      <c r="E21" s="111">
        <f t="shared" si="3"/>
        <v>28585</v>
      </c>
      <c r="F21" s="111">
        <f t="shared" si="3"/>
        <v>0</v>
      </c>
      <c r="G21" s="111">
        <f t="shared" si="3"/>
        <v>2996</v>
      </c>
      <c r="H21" s="111">
        <f t="shared" si="3"/>
        <v>12428.59</v>
      </c>
      <c r="I21" s="111">
        <f t="shared" si="3"/>
        <v>111364.9</v>
      </c>
      <c r="J21" s="111">
        <f t="shared" si="3"/>
        <v>67655.78</v>
      </c>
      <c r="K21" s="111">
        <f t="shared" si="3"/>
        <v>43709.12</v>
      </c>
      <c r="L21" s="112">
        <f t="shared" si="1"/>
        <v>60.751439636725756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DIDATTICA DI STRA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DONO' PAOLA</dc:creator>
  <cp:keywords/>
  <dc:description/>
  <cp:lastModifiedBy>dsga</cp:lastModifiedBy>
  <cp:lastPrinted>2023-05-02T11:50:50Z</cp:lastPrinted>
  <dcterms:created xsi:type="dcterms:W3CDTF">2005-04-20T08:48:56Z</dcterms:created>
  <dcterms:modified xsi:type="dcterms:W3CDTF">2023-05-03T09:34:57Z</dcterms:modified>
  <cp:category/>
  <cp:version/>
  <cp:contentType/>
  <cp:contentStatus/>
</cp:coreProperties>
</file>