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5A04147D-B2D2-45EF-8353-67B404BBAFC0}" xr6:coauthVersionLast="47" xr6:coauthVersionMax="47" xr10:uidLastSave="{00000000-0000-0000-0000-000000000000}"/>
  <bookViews>
    <workbookView xWindow="-120" yWindow="-120" windowWidth="29040" windowHeight="15840" firstSheet="6" activeTab="10" xr2:uid="{F002EB8F-3EE2-4D2B-9952-C4045B83DDA9}"/>
  </bookViews>
  <sheets>
    <sheet name="assegnazione" sheetId="1" r:id="rId1"/>
    <sheet name="ripartizione" sheetId="2" r:id="rId2"/>
    <sheet name="Docenti" sheetId="3" r:id="rId3"/>
    <sheet name="Incarichi" sheetId="4" r:id="rId4"/>
    <sheet name="Quota_ATA" sheetId="5" r:id="rId5"/>
    <sheet name="FIS_Ass__Amm_" sheetId="6" r:id="rId6"/>
    <sheet name="FIS_Coll__Scol__" sheetId="7" r:id="rId7"/>
    <sheet name="Funzioni_Strumentali" sheetId="8" r:id="rId8"/>
    <sheet name="Incarichi_Specifici" sheetId="9" r:id="rId9"/>
    <sheet name="Indennità_di_Direzione_D_S_G_A_" sheetId="10" r:id="rId10"/>
    <sheet name="AVANZI_E_ARROTONDAMENTI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1" l="1"/>
  <c r="A6" i="11"/>
  <c r="A4" i="11"/>
  <c r="A3" i="11"/>
  <c r="A2" i="11"/>
  <c r="G23" i="7"/>
  <c r="C30" i="4"/>
  <c r="B3" i="10"/>
  <c r="G12" i="9"/>
  <c r="E5" i="9"/>
  <c r="H8" i="8"/>
  <c r="H7" i="8"/>
  <c r="H6" i="8"/>
  <c r="E6" i="8"/>
  <c r="H5" i="8"/>
  <c r="H9" i="8" s="1"/>
  <c r="E5" i="8"/>
  <c r="E9" i="8" s="1"/>
  <c r="J9" i="8" s="1"/>
  <c r="E3" i="8"/>
  <c r="G21" i="7"/>
  <c r="H21" i="7" s="1"/>
  <c r="G20" i="7"/>
  <c r="H20" i="7" s="1"/>
  <c r="G19" i="7"/>
  <c r="H19" i="7" s="1"/>
  <c r="G17" i="7"/>
  <c r="H17" i="7" s="1"/>
  <c r="G16" i="7"/>
  <c r="H16" i="7" s="1"/>
  <c r="G14" i="7"/>
  <c r="H14" i="7" s="1"/>
  <c r="G13" i="7"/>
  <c r="H13" i="7" s="1"/>
  <c r="G12" i="7"/>
  <c r="H12" i="7" s="1"/>
  <c r="G11" i="7"/>
  <c r="H11" i="7" s="1"/>
  <c r="G9" i="7"/>
  <c r="H9" i="7" s="1"/>
  <c r="G8" i="7"/>
  <c r="H8" i="7" s="1"/>
  <c r="G7" i="7"/>
  <c r="H7" i="7" s="1"/>
  <c r="G6" i="7"/>
  <c r="H6" i="7" s="1"/>
  <c r="G5" i="7"/>
  <c r="F10" i="6"/>
  <c r="F9" i="6"/>
  <c r="F8" i="6"/>
  <c r="F7" i="6"/>
  <c r="F6" i="6"/>
  <c r="F11" i="6" s="1"/>
  <c r="F5" i="5"/>
  <c r="A3" i="7" s="1"/>
  <c r="H23" i="7" s="1"/>
  <c r="F4" i="5"/>
  <c r="A3" i="6" s="1"/>
  <c r="E35" i="4"/>
  <c r="E34" i="4"/>
  <c r="E33" i="4"/>
  <c r="E36" i="4" s="1"/>
  <c r="E29" i="4"/>
  <c r="E28" i="4"/>
  <c r="E27" i="4"/>
  <c r="E26" i="4"/>
  <c r="E25" i="4"/>
  <c r="E24" i="4"/>
  <c r="E23" i="4"/>
  <c r="E22" i="4"/>
  <c r="E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G12" i="3"/>
  <c r="G14" i="3" s="1"/>
  <c r="G8" i="3"/>
  <c r="E30" i="4" s="1"/>
  <c r="G7" i="3"/>
  <c r="G3" i="3"/>
  <c r="G5" i="3" s="1"/>
  <c r="C13" i="2"/>
  <c r="D10" i="1"/>
  <c r="C10" i="1"/>
  <c r="E9" i="1"/>
  <c r="C5" i="2" s="1"/>
  <c r="E8" i="1"/>
  <c r="G8" i="1" s="1"/>
  <c r="E37" i="4" s="1"/>
  <c r="E7" i="1"/>
  <c r="G7" i="1" s="1"/>
  <c r="E6" i="1"/>
  <c r="G6" i="1" s="1"/>
  <c r="A3" i="9" s="1"/>
  <c r="C6" i="9" s="1"/>
  <c r="E6" i="9" s="1"/>
  <c r="G15" i="9" s="1"/>
  <c r="G16" i="9" s="1"/>
  <c r="E5" i="1"/>
  <c r="G5" i="1" s="1"/>
  <c r="E4" i="1"/>
  <c r="C4" i="2" l="1"/>
  <c r="C7" i="2" s="1"/>
  <c r="C15" i="2" s="1"/>
  <c r="E10" i="1"/>
  <c r="L9" i="8"/>
  <c r="A5" i="11" s="1"/>
  <c r="A3" i="8"/>
  <c r="G22" i="7"/>
  <c r="H5" i="7"/>
  <c r="C21" i="2" l="1"/>
  <c r="C3" i="5" s="1"/>
  <c r="C18" i="2"/>
  <c r="C20" i="2" s="1"/>
  <c r="C3" i="3" s="1"/>
  <c r="C5" i="5" l="1"/>
  <c r="C4" i="5"/>
</calcChain>
</file>

<file path=xl/sharedStrings.xml><?xml version="1.0" encoding="utf-8"?>
<sst xmlns="http://schemas.openxmlformats.org/spreadsheetml/2006/main" count="140" uniqueCount="114">
  <si>
    <t>a..s. 25/26</t>
  </si>
  <si>
    <t>a.s. 24/25
Economie</t>
  </si>
  <si>
    <t>totale</t>
  </si>
  <si>
    <t>Aumenti</t>
  </si>
  <si>
    <t>Totale</t>
  </si>
  <si>
    <t>Fondo Istituto</t>
  </si>
  <si>
    <t>Funzione Strumentale</t>
  </si>
  <si>
    <t>Aumentato</t>
  </si>
  <si>
    <t>Incarico specifico</t>
  </si>
  <si>
    <t>OO.EE.</t>
  </si>
  <si>
    <t>Educazione fisica</t>
  </si>
  <si>
    <t>Diminuito da Economia che va in Quota Docenti</t>
  </si>
  <si>
    <t>Valorizzazione</t>
  </si>
  <si>
    <t>Da parte euro 186,59</t>
  </si>
  <si>
    <t>fondo Istituto</t>
  </si>
  <si>
    <t>Compenso DSGA</t>
  </si>
  <si>
    <t>Primo collaboratore</t>
  </si>
  <si>
    <t>secondo collaboratore</t>
  </si>
  <si>
    <t>Compenso per la 
contrattazione</t>
  </si>
  <si>
    <t>Quota docenti</t>
  </si>
  <si>
    <t>Economia Educazione F.</t>
  </si>
  <si>
    <t>Totale Quota Docenti</t>
  </si>
  <si>
    <t>Quota ATA</t>
  </si>
  <si>
    <t>Totale Quota ATA</t>
  </si>
  <si>
    <t>ore</t>
  </si>
  <si>
    <t>compenso</t>
  </si>
  <si>
    <t>arr.to</t>
  </si>
  <si>
    <t>Progetti PTOF</t>
  </si>
  <si>
    <t>Incarichi</t>
  </si>
  <si>
    <t>DOCENTI €7,93</t>
  </si>
  <si>
    <t>REFERENTI</t>
  </si>
  <si>
    <t>Compenso
Orario</t>
  </si>
  <si>
    <t>Animatrice Digitale</t>
  </si>
  <si>
    <t>Sito</t>
  </si>
  <si>
    <t>Bullismo e Cyberbullismo</t>
  </si>
  <si>
    <t>Sistema Integrato 0-6</t>
  </si>
  <si>
    <t>Disturbi Specifici Dell'Apprendimento</t>
  </si>
  <si>
    <t>Educazione Civica</t>
  </si>
  <si>
    <t>Indirizzo musicale</t>
  </si>
  <si>
    <t>Integrazione Alunni Stranieri</t>
  </si>
  <si>
    <t>Formazione</t>
  </si>
  <si>
    <t>Sicurezza</t>
  </si>
  <si>
    <t>Area Inclusione</t>
  </si>
  <si>
    <t>Area Orientamento</t>
  </si>
  <si>
    <t>Referenti Commissioni</t>
  </si>
  <si>
    <t>Registro Elettronico</t>
  </si>
  <si>
    <t>Nucleo Interno di Valutazione (N.I.V.)</t>
  </si>
  <si>
    <t>SUPPORTO ALL'ORGANIZZAZIONE</t>
  </si>
  <si>
    <t>Coordinatori plessi</t>
  </si>
  <si>
    <t>Gestione orario secondarie</t>
  </si>
  <si>
    <t>Coordinatori consigli di classe - primaria/secondaria (50+80)</t>
  </si>
  <si>
    <t>Tutor anno di formazione e prova</t>
  </si>
  <si>
    <t>Comitato di valutazione</t>
  </si>
  <si>
    <t>Lavoro su più plessi</t>
  </si>
  <si>
    <t>Lavoro in pluriclassi</t>
  </si>
  <si>
    <t>Lavoro in sezione unica infanzia Pedemonte</t>
  </si>
  <si>
    <t>Residuo da assegnare € 173,25</t>
  </si>
  <si>
    <t>Salute (PES) &amp; Sport</t>
  </si>
  <si>
    <t>Sport Primaria + Scuola Attiva Kids</t>
  </si>
  <si>
    <t>Sport Secondaria + Scuola Attiva Junior</t>
  </si>
  <si>
    <t>Residuo per arrotondamento</t>
  </si>
  <si>
    <t>Rimangono n. 9 ore da attribuire</t>
  </si>
  <si>
    <t>Quota Assistenti 
Amministrativi</t>
  </si>
  <si>
    <t xml:space="preserve"> QUOTA ATA A.A. 1,79</t>
  </si>
  <si>
    <t>Quota Collabor.
Scolastici</t>
  </si>
  <si>
    <t>QUOTA ATA C.S. 3,85</t>
  </si>
  <si>
    <t>Gestione Viaggi d'Istruzione</t>
  </si>
  <si>
    <t>Alunni</t>
  </si>
  <si>
    <t xml:space="preserve">Personale </t>
  </si>
  <si>
    <t>COLLABORATORI SCOLASTICI                                                                                                                                                                  € 8.679,30 Assegnazione incarichi a supporto dell'amministrazione o della didattica</t>
  </si>
  <si>
    <t>unità</t>
  </si>
  <si>
    <t>compenso
orario</t>
  </si>
  <si>
    <t>Accoglienza e sorveglianza alunni</t>
  </si>
  <si>
    <t>Supporto all'attività amministrativa</t>
  </si>
  <si>
    <t>Supporto all'attività didattica</t>
  </si>
  <si>
    <t>Sorveglianza alunni in situazioni di emergenza</t>
  </si>
  <si>
    <t>Assistenza alla persona in riferimento ad alunni sia dell'infanzia, sia della primaria e secondaria</t>
  </si>
  <si>
    <t>Servizi interni ed esterni</t>
  </si>
  <si>
    <t>Piccola Manutenzione</t>
  </si>
  <si>
    <t>Organizzazione magazzino (detersivi e smistamento ai plessi)</t>
  </si>
  <si>
    <t>Servizi esterni: posta, banca e piccoli acquisti</t>
  </si>
  <si>
    <t xml:space="preserve">Figura unica nel plesso </t>
  </si>
  <si>
    <t>Flessibilità oraria e turnazione</t>
  </si>
  <si>
    <t>Disponibilità apertura edifici in situazioni di emergenza</t>
  </si>
  <si>
    <t>Disponibilità apertura degli edifici per le riunioni collegiali e attività varie</t>
  </si>
  <si>
    <t>Intensificazione del carico di lavoro per la sostituzione dei colleghi assenti</t>
  </si>
  <si>
    <t xml:space="preserve">Sostituzione colleghi assenti nel pelsso </t>
  </si>
  <si>
    <t>Sostituzione colleghi assenti fuori del plesso</t>
  </si>
  <si>
    <t>Sostituzione colleghi assenti per criticità</t>
  </si>
  <si>
    <t>Arr.do €0,38</t>
  </si>
  <si>
    <t>Area 1</t>
  </si>
  <si>
    <t>Area 2</t>
  </si>
  <si>
    <t>Area 3</t>
  </si>
  <si>
    <t>Area 4</t>
  </si>
  <si>
    <t>Acc.to incluso arr.do</t>
  </si>
  <si>
    <t>Ripart.ne</t>
  </si>
  <si>
    <t>Incrementi</t>
  </si>
  <si>
    <t>Quota AA</t>
  </si>
  <si>
    <t>Quota CS</t>
  </si>
  <si>
    <t>AA</t>
  </si>
  <si>
    <t>adempimenti Amm.vi inerenti gli infortuni</t>
  </si>
  <si>
    <t>supporto ai docenti area BES + elezioni consiglio</t>
  </si>
  <si>
    <t>adempimenti pratiche pensionistiche</t>
  </si>
  <si>
    <t>PRATICHE PENSIONISTICHE E. F. 2025 - €904,3</t>
  </si>
  <si>
    <t>CS</t>
  </si>
  <si>
    <t>Assistenza alunni con disabilità</t>
  </si>
  <si>
    <t>INDENNITA' DIREZIONE ANNI PRECEDENTI</t>
  </si>
  <si>
    <t>Indennità di direzione parte variabile 01.01.2024-31.08.24</t>
  </si>
  <si>
    <t>TOTALE</t>
  </si>
  <si>
    <t>INDENNITA' DIREZIONE ANNO 2025/2026</t>
  </si>
  <si>
    <t>Incremento una-tantum dell'indennità di direzione - P.V.</t>
  </si>
  <si>
    <t xml:space="preserve">INDENNITA' DIREZIONE PARTE FISSA  F.F. D.S.G.A. </t>
  </si>
  <si>
    <t>Indennità di direzione parte fissa 01.01.2022/31.08.2024</t>
  </si>
  <si>
    <t>Avanzi/Arrotondamenti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</si>
</sst>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0]&quot; &quot;#,##0.00"/>
    <numFmt numFmtId="165" formatCode="[$€-410]&quot; &quot;#,##0.00;[Red]&quot;-&quot;[$€-410]&quot; &quot;#,##0.00"/>
    <numFmt numFmtId="166" formatCode="[$€]&quot; &quot;#,##0.00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/>
    <xf numFmtId="2" fontId="0" fillId="0" borderId="1" xfId="0" applyNumberFormat="1" applyBorder="1"/>
    <xf numFmtId="0" fontId="0" fillId="0" borderId="2" xfId="0" applyBorder="1"/>
    <xf numFmtId="4" fontId="0" fillId="2" borderId="1" xfId="0" applyNumberFormat="1" applyFill="1" applyBorder="1"/>
    <xf numFmtId="0" fontId="0" fillId="3" borderId="1" xfId="0" applyFill="1" applyBorder="1"/>
    <xf numFmtId="0" fontId="1" fillId="0" borderId="1" xfId="0" applyFont="1" applyFill="1" applyBorder="1"/>
    <xf numFmtId="0" fontId="0" fillId="3" borderId="0" xfId="0" applyFill="1"/>
    <xf numFmtId="0" fontId="0" fillId="4" borderId="1" xfId="0" applyFill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4" borderId="0" xfId="0" applyFill="1"/>
    <xf numFmtId="2" fontId="0" fillId="0" borderId="0" xfId="0" applyNumberFormat="1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4" fontId="0" fillId="0" borderId="0" xfId="0" applyNumberFormat="1"/>
    <xf numFmtId="0" fontId="0" fillId="0" borderId="1" xfId="0" applyFill="1" applyBorder="1" applyAlignment="1">
      <alignment horizontal="justify" wrapText="1"/>
    </xf>
    <xf numFmtId="0" fontId="0" fillId="0" borderId="3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1" fillId="5" borderId="3" xfId="0" applyFont="1" applyFill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Border="1"/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1" fillId="0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0" fontId="0" fillId="6" borderId="1" xfId="0" applyFill="1" applyBorder="1" applyAlignment="1">
      <alignment horizontal="justify"/>
    </xf>
    <xf numFmtId="0" fontId="0" fillId="6" borderId="1" xfId="0" applyFill="1" applyBorder="1" applyAlignment="1">
      <alignment horizontal="left"/>
    </xf>
    <xf numFmtId="2" fontId="0" fillId="7" borderId="1" xfId="0" applyNumberFormat="1" applyFill="1" applyBorder="1"/>
    <xf numFmtId="0" fontId="1" fillId="7" borderId="1" xfId="0" applyFont="1" applyFill="1" applyBorder="1"/>
    <xf numFmtId="2" fontId="1" fillId="7" borderId="1" xfId="0" applyNumberFormat="1" applyFont="1" applyFill="1" applyBorder="1"/>
    <xf numFmtId="0" fontId="0" fillId="7" borderId="0" xfId="0" applyFill="1"/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1" fillId="0" borderId="1" xfId="0" applyNumberFormat="1" applyFont="1" applyBorder="1" applyAlignment="1"/>
    <xf numFmtId="4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5FE-FC5A-4ADC-90FB-5A8E289C7625}">
  <dimension ref="A3:H13"/>
  <sheetViews>
    <sheetView workbookViewId="0"/>
  </sheetViews>
  <sheetFormatPr defaultRowHeight="15" x14ac:dyDescent="0.25"/>
  <cols>
    <col min="1" max="1" width="9.140625" customWidth="1"/>
    <col min="2" max="2" width="26.85546875" bestFit="1" customWidth="1"/>
    <col min="3" max="3" width="11" customWidth="1"/>
    <col min="4" max="4" width="11.5703125" customWidth="1"/>
    <col min="5" max="7" width="9.140625" customWidth="1"/>
    <col min="8" max="8" width="43.85546875" bestFit="1" customWidth="1"/>
    <col min="9" max="9" width="9.140625" customWidth="1"/>
  </cols>
  <sheetData>
    <row r="3" spans="1:8" ht="30" x14ac:dyDescent="0.25">
      <c r="B3" s="1"/>
      <c r="C3" s="1" t="s">
        <v>0</v>
      </c>
      <c r="D3" s="2" t="s">
        <v>1</v>
      </c>
      <c r="E3" s="3" t="s">
        <v>2</v>
      </c>
      <c r="F3" s="1" t="s">
        <v>3</v>
      </c>
      <c r="G3" s="1" t="s">
        <v>4</v>
      </c>
    </row>
    <row r="4" spans="1:8" x14ac:dyDescent="0.25">
      <c r="A4" s="4">
        <v>1</v>
      </c>
      <c r="B4" s="5" t="s">
        <v>5</v>
      </c>
      <c r="C4" s="5">
        <v>43140.57</v>
      </c>
      <c r="D4" s="5">
        <v>128.24</v>
      </c>
      <c r="E4" s="6">
        <f t="shared" ref="E4:E9" si="0">C4+D4</f>
        <v>43268.81</v>
      </c>
      <c r="F4" s="7"/>
      <c r="G4" s="7"/>
    </row>
    <row r="5" spans="1:8" x14ac:dyDescent="0.25">
      <c r="B5" s="5" t="s">
        <v>6</v>
      </c>
      <c r="C5" s="5">
        <v>3217.41</v>
      </c>
      <c r="D5" s="8">
        <v>0</v>
      </c>
      <c r="E5" s="9">
        <f t="shared" si="0"/>
        <v>3217.41</v>
      </c>
      <c r="F5" s="1">
        <v>113.22</v>
      </c>
      <c r="G5" s="1">
        <f>E5+F5</f>
        <v>3330.6299999999997</v>
      </c>
      <c r="H5" t="s">
        <v>7</v>
      </c>
    </row>
    <row r="6" spans="1:8" x14ac:dyDescent="0.25">
      <c r="B6" s="5" t="s">
        <v>8</v>
      </c>
      <c r="C6" s="5">
        <v>2921.18</v>
      </c>
      <c r="D6" s="8">
        <v>0</v>
      </c>
      <c r="E6" s="9">
        <f t="shared" si="0"/>
        <v>2921.18</v>
      </c>
      <c r="F6" s="1">
        <v>153.38</v>
      </c>
      <c r="G6" s="1">
        <f>E6+F6</f>
        <v>3074.56</v>
      </c>
      <c r="H6" t="s">
        <v>7</v>
      </c>
    </row>
    <row r="7" spans="1:8" x14ac:dyDescent="0.25">
      <c r="B7" s="5" t="s">
        <v>9</v>
      </c>
      <c r="C7" s="10">
        <v>1858.06</v>
      </c>
      <c r="D7" s="5">
        <v>53.82</v>
      </c>
      <c r="E7" s="9">
        <f t="shared" si="0"/>
        <v>1911.8799999999999</v>
      </c>
      <c r="F7" s="1">
        <v>454.61</v>
      </c>
      <c r="G7" s="1">
        <f>E7+F7</f>
        <v>2366.4899999999998</v>
      </c>
      <c r="H7" t="s">
        <v>7</v>
      </c>
    </row>
    <row r="8" spans="1:8" x14ac:dyDescent="0.25">
      <c r="B8" s="5" t="s">
        <v>10</v>
      </c>
      <c r="C8" s="5">
        <v>643.17999999999995</v>
      </c>
      <c r="D8" s="11">
        <v>890.6</v>
      </c>
      <c r="E8" s="9">
        <f t="shared" si="0"/>
        <v>1533.78</v>
      </c>
      <c r="F8" s="12">
        <v>-890.6</v>
      </c>
      <c r="G8" s="1">
        <f>E8-D8</f>
        <v>643.17999999999995</v>
      </c>
      <c r="H8" s="13" t="s">
        <v>11</v>
      </c>
    </row>
    <row r="9" spans="1:8" x14ac:dyDescent="0.25">
      <c r="A9" s="4">
        <v>2</v>
      </c>
      <c r="B9" s="5" t="s">
        <v>12</v>
      </c>
      <c r="C9" s="5">
        <v>8810.5</v>
      </c>
      <c r="D9" s="14">
        <v>113.14</v>
      </c>
      <c r="E9" s="6">
        <f t="shared" si="0"/>
        <v>8923.64</v>
      </c>
      <c r="F9" s="7"/>
      <c r="G9" s="7"/>
    </row>
    <row r="10" spans="1:8" x14ac:dyDescent="0.25">
      <c r="B10" s="5"/>
      <c r="C10" s="15">
        <f>SUM(C4:C9)</f>
        <v>60590.899999999994</v>
      </c>
      <c r="D10" s="15">
        <f>SUM(D4:D9)</f>
        <v>1185.8000000000002</v>
      </c>
      <c r="E10" s="16">
        <f>SUM(E4:E9)</f>
        <v>61776.7</v>
      </c>
      <c r="F10" s="15"/>
      <c r="G10" s="15"/>
    </row>
    <row r="13" spans="1:8" x14ac:dyDescent="0.25">
      <c r="B13" s="17" t="s">
        <v>13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8239-EE2D-44F8-B8F6-F61FD4F44146}">
  <dimension ref="A1:C9"/>
  <sheetViews>
    <sheetView workbookViewId="0">
      <selection sqref="A1:C1"/>
    </sheetView>
  </sheetViews>
  <sheetFormatPr defaultRowHeight="15" x14ac:dyDescent="0.25"/>
  <cols>
    <col min="1" max="1" width="51.5703125" bestFit="1" customWidth="1"/>
    <col min="2" max="2" width="9.140625" customWidth="1"/>
  </cols>
  <sheetData>
    <row r="1" spans="1:3" x14ac:dyDescent="0.25">
      <c r="A1" s="22" t="s">
        <v>106</v>
      </c>
      <c r="B1" s="22"/>
      <c r="C1" s="22"/>
    </row>
    <row r="2" spans="1:3" x14ac:dyDescent="0.25">
      <c r="A2" s="25" t="s">
        <v>107</v>
      </c>
      <c r="B2" s="66">
        <v>308</v>
      </c>
      <c r="C2" s="66"/>
    </row>
    <row r="3" spans="1:3" x14ac:dyDescent="0.25">
      <c r="A3" s="63" t="s">
        <v>108</v>
      </c>
      <c r="B3" s="67">
        <f>SUM(B2:B2)</f>
        <v>308</v>
      </c>
      <c r="C3" s="67"/>
    </row>
    <row r="4" spans="1:3" x14ac:dyDescent="0.25">
      <c r="A4" s="22" t="s">
        <v>109</v>
      </c>
      <c r="B4" s="22"/>
      <c r="C4" s="22"/>
    </row>
    <row r="5" spans="1:3" x14ac:dyDescent="0.25">
      <c r="A5" s="64" t="s">
        <v>110</v>
      </c>
      <c r="B5" s="22">
        <v>287.87</v>
      </c>
      <c r="C5" s="22"/>
    </row>
    <row r="6" spans="1:3" x14ac:dyDescent="0.25">
      <c r="A6" s="25" t="s">
        <v>108</v>
      </c>
      <c r="B6" s="22">
        <v>287.87</v>
      </c>
      <c r="C6" s="22"/>
    </row>
    <row r="7" spans="1:3" x14ac:dyDescent="0.25">
      <c r="A7" s="68" t="s">
        <v>111</v>
      </c>
      <c r="B7" s="68"/>
      <c r="C7" s="68"/>
    </row>
    <row r="8" spans="1:3" ht="16.5" customHeight="1" x14ac:dyDescent="0.25">
      <c r="A8" s="65" t="s">
        <v>112</v>
      </c>
      <c r="B8" s="67">
        <v>40.6</v>
      </c>
      <c r="C8" s="67"/>
    </row>
    <row r="9" spans="1:3" x14ac:dyDescent="0.25">
      <c r="A9" s="20" t="s">
        <v>108</v>
      </c>
      <c r="B9" s="67">
        <v>40.6</v>
      </c>
      <c r="C9" s="67"/>
    </row>
  </sheetData>
  <mergeCells count="9">
    <mergeCell ref="A7:C7"/>
    <mergeCell ref="B8:C8"/>
    <mergeCell ref="B9:C9"/>
    <mergeCell ref="A1:C1"/>
    <mergeCell ref="B2:C2"/>
    <mergeCell ref="B3:C3"/>
    <mergeCell ref="A4:C4"/>
    <mergeCell ref="B5:C5"/>
    <mergeCell ref="B6:C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545B-57B7-4EFA-914A-AD3490CDC783}">
  <dimension ref="A1:D8"/>
  <sheetViews>
    <sheetView tabSelected="1" workbookViewId="0">
      <selection sqref="A1:D1"/>
    </sheetView>
  </sheetViews>
  <sheetFormatPr defaultRowHeight="15" x14ac:dyDescent="0.25"/>
  <cols>
    <col min="1" max="3" width="9.140625" customWidth="1"/>
    <col min="4" max="4" width="16" customWidth="1"/>
    <col min="5" max="5" width="9.140625" customWidth="1"/>
  </cols>
  <sheetData>
    <row r="1" spans="1:4" x14ac:dyDescent="0.25">
      <c r="A1" s="70" t="s">
        <v>113</v>
      </c>
      <c r="B1" s="70"/>
      <c r="C1" s="70"/>
      <c r="D1" s="70"/>
    </row>
    <row r="2" spans="1:4" x14ac:dyDescent="0.25">
      <c r="A2" s="70" t="str">
        <f>Docenti!G13</f>
        <v>DOCENTI €7,93</v>
      </c>
      <c r="B2" s="70"/>
      <c r="C2" s="70"/>
      <c r="D2" s="70"/>
    </row>
    <row r="3" spans="1:4" x14ac:dyDescent="0.25">
      <c r="A3" s="70" t="str">
        <f>Quota_ATA!H4</f>
        <v xml:space="preserve"> QUOTA ATA A.A. 1,79</v>
      </c>
      <c r="B3" s="70"/>
      <c r="C3" s="70"/>
      <c r="D3" s="70"/>
    </row>
    <row r="4" spans="1:4" x14ac:dyDescent="0.25">
      <c r="A4" s="70" t="str">
        <f>Quota_ATA!H5</f>
        <v>QUOTA ATA C.S. 3,85</v>
      </c>
      <c r="B4" s="70"/>
      <c r="C4" s="70"/>
      <c r="D4" s="70"/>
    </row>
    <row r="5" spans="1:4" x14ac:dyDescent="0.25">
      <c r="A5" s="70">
        <f>Funzioni_Strumentali!L9</f>
        <v>135.12999999999965</v>
      </c>
      <c r="B5" s="70"/>
      <c r="C5" s="70"/>
      <c r="D5" s="70"/>
    </row>
    <row r="6" spans="1:4" x14ac:dyDescent="0.25">
      <c r="A6" s="70" t="str">
        <f>Incarichi!B29</f>
        <v>Residuo da assegnare € 173,25</v>
      </c>
      <c r="B6" s="70"/>
      <c r="C6" s="70"/>
      <c r="D6" s="70"/>
    </row>
    <row r="7" spans="1:4" x14ac:dyDescent="0.25">
      <c r="A7" s="70" t="str">
        <f>Incarichi_Specifici!H11</f>
        <v>PRATICHE PENSIONISTICHE E. F. 2025 - €904,3</v>
      </c>
      <c r="B7" s="70"/>
      <c r="C7" s="70"/>
      <c r="D7" s="70"/>
    </row>
    <row r="8" spans="1:4" x14ac:dyDescent="0.25">
      <c r="A8" s="69" t="s">
        <v>4</v>
      </c>
      <c r="B8" s="71">
        <v>1226.25</v>
      </c>
      <c r="C8" s="71"/>
      <c r="D8" s="71"/>
    </row>
  </sheetData>
  <mergeCells count="8">
    <mergeCell ref="A7:D7"/>
    <mergeCell ref="B8:D8"/>
    <mergeCell ref="A1:D1"/>
    <mergeCell ref="A2:D2"/>
    <mergeCell ref="A3:D3"/>
    <mergeCell ref="A4:D4"/>
    <mergeCell ref="A5:D5"/>
    <mergeCell ref="A6:D6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6E1F-F51D-43C5-A9B1-27D0310B6547}">
  <dimension ref="A4:C22"/>
  <sheetViews>
    <sheetView workbookViewId="0"/>
  </sheetViews>
  <sheetFormatPr defaultRowHeight="15" x14ac:dyDescent="0.25"/>
  <cols>
    <col min="1" max="1" width="9.140625" customWidth="1"/>
    <col min="2" max="2" width="21.85546875" customWidth="1"/>
    <col min="3" max="3" width="9.140625" style="18" customWidth="1"/>
    <col min="4" max="4" width="42.7109375" bestFit="1" customWidth="1"/>
    <col min="5" max="5" width="9.140625" customWidth="1"/>
  </cols>
  <sheetData>
    <row r="4" spans="1:3" x14ac:dyDescent="0.25">
      <c r="A4" s="5"/>
      <c r="B4" s="5" t="s">
        <v>14</v>
      </c>
      <c r="C4" s="8">
        <f>assegnazione!E4</f>
        <v>43268.81</v>
      </c>
    </row>
    <row r="5" spans="1:3" x14ac:dyDescent="0.25">
      <c r="A5" s="5"/>
      <c r="B5" s="5" t="s">
        <v>12</v>
      </c>
      <c r="C5" s="8">
        <f>assegnazione!E9</f>
        <v>8923.64</v>
      </c>
    </row>
    <row r="6" spans="1:3" x14ac:dyDescent="0.25">
      <c r="A6" s="5"/>
      <c r="B6" s="5"/>
      <c r="C6" s="8"/>
    </row>
    <row r="7" spans="1:3" x14ac:dyDescent="0.25">
      <c r="A7" s="5"/>
      <c r="B7" s="5"/>
      <c r="C7" s="15">
        <f>SUM(C4:C6)</f>
        <v>52192.45</v>
      </c>
    </row>
    <row r="8" spans="1:3" x14ac:dyDescent="0.25">
      <c r="A8" s="5"/>
      <c r="B8" s="5"/>
      <c r="C8" s="8"/>
    </row>
    <row r="9" spans="1:3" x14ac:dyDescent="0.25">
      <c r="A9" s="5"/>
      <c r="B9" s="5"/>
      <c r="C9" s="8"/>
    </row>
    <row r="10" spans="1:3" x14ac:dyDescent="0.25">
      <c r="A10" s="5"/>
      <c r="B10" s="5" t="s">
        <v>15</v>
      </c>
      <c r="C10" s="8">
        <v>3654</v>
      </c>
    </row>
    <row r="11" spans="1:3" x14ac:dyDescent="0.25">
      <c r="A11" s="5"/>
      <c r="B11" s="5" t="s">
        <v>16</v>
      </c>
      <c r="C11" s="8">
        <v>3330</v>
      </c>
    </row>
    <row r="12" spans="1:3" x14ac:dyDescent="0.25">
      <c r="A12" s="5"/>
      <c r="B12" s="5" t="s">
        <v>17</v>
      </c>
      <c r="C12" s="8">
        <v>1700</v>
      </c>
    </row>
    <row r="13" spans="1:3" x14ac:dyDescent="0.25">
      <c r="A13" s="5"/>
      <c r="B13" s="5"/>
      <c r="C13" s="15">
        <f>SUM(C10:C12)</f>
        <v>8684</v>
      </c>
    </row>
    <row r="14" spans="1:3" x14ac:dyDescent="0.25">
      <c r="A14" s="5"/>
      <c r="B14" s="5"/>
      <c r="C14" s="8"/>
    </row>
    <row r="15" spans="1:3" ht="30" x14ac:dyDescent="0.25">
      <c r="A15" s="5"/>
      <c r="B15" s="19" t="s">
        <v>18</v>
      </c>
      <c r="C15" s="15">
        <f>C7-C13</f>
        <v>43508.45</v>
      </c>
    </row>
    <row r="16" spans="1:3" x14ac:dyDescent="0.25">
      <c r="A16" s="5"/>
    </row>
    <row r="17" spans="1:3" x14ac:dyDescent="0.25">
      <c r="A17" s="5"/>
      <c r="B17" s="5"/>
      <c r="C17" s="8"/>
    </row>
    <row r="18" spans="1:3" x14ac:dyDescent="0.25">
      <c r="A18" s="5">
        <v>80</v>
      </c>
      <c r="B18" s="5" t="s">
        <v>19</v>
      </c>
      <c r="C18" s="15">
        <f>C15*A18/100</f>
        <v>34806.76</v>
      </c>
    </row>
    <row r="19" spans="1:3" x14ac:dyDescent="0.25">
      <c r="A19" s="5"/>
      <c r="B19" s="5" t="s">
        <v>20</v>
      </c>
      <c r="C19" s="8">
        <v>890.6</v>
      </c>
    </row>
    <row r="20" spans="1:3" x14ac:dyDescent="0.25">
      <c r="A20" s="5"/>
      <c r="B20" s="1" t="s">
        <v>21</v>
      </c>
      <c r="C20" s="15">
        <f>SUM(C18:C19)</f>
        <v>35697.360000000001</v>
      </c>
    </row>
    <row r="21" spans="1:3" x14ac:dyDescent="0.25">
      <c r="A21" s="5">
        <v>20</v>
      </c>
      <c r="B21" s="5" t="s">
        <v>22</v>
      </c>
      <c r="C21" s="8">
        <f>C15*A21/100</f>
        <v>8701.69</v>
      </c>
    </row>
    <row r="22" spans="1:3" x14ac:dyDescent="0.25">
      <c r="B22" s="12" t="s">
        <v>23</v>
      </c>
      <c r="C22" s="15">
        <v>8701.69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129F-2D96-40BC-9EE3-E9DA4219B25E}">
  <dimension ref="A2:G14"/>
  <sheetViews>
    <sheetView workbookViewId="0"/>
  </sheetViews>
  <sheetFormatPr defaultRowHeight="15" x14ac:dyDescent="0.25"/>
  <cols>
    <col min="1" max="3" width="9.140625" customWidth="1"/>
    <col min="4" max="4" width="16.140625" bestFit="1" customWidth="1"/>
    <col min="5" max="5" width="9.140625" customWidth="1"/>
    <col min="6" max="6" width="10.28515625" customWidth="1"/>
    <col min="7" max="7" width="14" style="18" bestFit="1" customWidth="1"/>
    <col min="8" max="8" width="9.140625" customWidth="1"/>
  </cols>
  <sheetData>
    <row r="2" spans="1:7" x14ac:dyDescent="0.25">
      <c r="A2" s="5"/>
      <c r="B2" s="5"/>
      <c r="C2" s="5"/>
      <c r="D2" s="5"/>
      <c r="E2" s="5" t="s">
        <v>24</v>
      </c>
      <c r="F2" s="5" t="s">
        <v>25</v>
      </c>
      <c r="G2" s="8"/>
    </row>
    <row r="3" spans="1:7" x14ac:dyDescent="0.25">
      <c r="A3" s="5"/>
      <c r="B3" s="5"/>
      <c r="C3" s="1">
        <f>ripartizione!C20</f>
        <v>35697.360000000001</v>
      </c>
      <c r="D3" s="5"/>
      <c r="E3" s="5">
        <v>1854</v>
      </c>
      <c r="F3" s="5">
        <v>19.25</v>
      </c>
      <c r="G3" s="15">
        <f>E3*F3</f>
        <v>35689.5</v>
      </c>
    </row>
    <row r="4" spans="1:7" x14ac:dyDescent="0.25">
      <c r="A4" s="5"/>
      <c r="B4" s="5"/>
      <c r="C4" s="5"/>
      <c r="D4" s="5"/>
      <c r="E4" s="5">
        <v>1854</v>
      </c>
      <c r="F4" s="5" t="s">
        <v>26</v>
      </c>
      <c r="G4" s="15">
        <v>8.56</v>
      </c>
    </row>
    <row r="5" spans="1:7" x14ac:dyDescent="0.25">
      <c r="A5" s="5"/>
      <c r="B5" s="5"/>
      <c r="C5" s="5"/>
      <c r="D5" s="5"/>
      <c r="E5" s="5"/>
      <c r="F5" s="5"/>
      <c r="G5" s="15">
        <f>SUM(G3:G4)</f>
        <v>35698.06</v>
      </c>
    </row>
    <row r="6" spans="1:7" x14ac:dyDescent="0.25">
      <c r="A6" s="5"/>
      <c r="B6" s="5"/>
      <c r="C6" s="5"/>
      <c r="D6" s="5"/>
      <c r="E6" s="5"/>
      <c r="F6" s="5"/>
      <c r="G6" s="15"/>
    </row>
    <row r="7" spans="1:7" x14ac:dyDescent="0.25">
      <c r="A7" s="22" t="s">
        <v>27</v>
      </c>
      <c r="B7" s="22"/>
      <c r="C7" s="5"/>
      <c r="D7" s="5"/>
      <c r="E7" s="5">
        <v>544</v>
      </c>
      <c r="F7" s="5">
        <v>19.25</v>
      </c>
      <c r="G7" s="15">
        <f>E7*F7</f>
        <v>10472</v>
      </c>
    </row>
    <row r="8" spans="1:7" x14ac:dyDescent="0.25">
      <c r="A8" s="22" t="s">
        <v>28</v>
      </c>
      <c r="B8" s="22"/>
      <c r="C8" s="5"/>
      <c r="D8" s="5"/>
      <c r="E8" s="5">
        <v>1310</v>
      </c>
      <c r="F8" s="5">
        <v>19.25</v>
      </c>
      <c r="G8" s="15">
        <f>E8*F8</f>
        <v>25217.5</v>
      </c>
    </row>
    <row r="9" spans="1:7" x14ac:dyDescent="0.25">
      <c r="A9" s="23"/>
      <c r="B9" s="23"/>
      <c r="C9" s="5"/>
      <c r="D9" s="5"/>
      <c r="E9" s="5"/>
      <c r="F9" s="5"/>
      <c r="G9" s="15"/>
    </row>
    <row r="10" spans="1:7" x14ac:dyDescent="0.25">
      <c r="A10" s="5"/>
      <c r="B10" s="5"/>
      <c r="C10" s="5"/>
      <c r="D10" s="5"/>
      <c r="E10" s="5"/>
      <c r="F10" s="5"/>
      <c r="G10" s="8"/>
    </row>
    <row r="11" spans="1:7" x14ac:dyDescent="0.25">
      <c r="A11" s="5"/>
      <c r="B11" s="5"/>
      <c r="C11" s="5"/>
      <c r="D11" s="5"/>
      <c r="E11" s="5"/>
      <c r="F11" s="5"/>
      <c r="G11" s="8"/>
    </row>
    <row r="12" spans="1:7" x14ac:dyDescent="0.25">
      <c r="A12" s="5"/>
      <c r="B12" s="5"/>
      <c r="C12" s="5"/>
      <c r="D12" s="5" t="s">
        <v>10</v>
      </c>
      <c r="E12" s="5">
        <v>33</v>
      </c>
      <c r="F12" s="5">
        <v>19.25</v>
      </c>
      <c r="G12" s="8">
        <f>E12*F12</f>
        <v>635.25</v>
      </c>
    </row>
    <row r="13" spans="1:7" x14ac:dyDescent="0.25">
      <c r="A13" s="5"/>
      <c r="B13" s="5"/>
      <c r="C13" s="5"/>
      <c r="D13" s="5"/>
      <c r="E13" s="5"/>
      <c r="F13" s="5" t="s">
        <v>26</v>
      </c>
      <c r="G13" s="8" t="s">
        <v>29</v>
      </c>
    </row>
    <row r="14" spans="1:7" x14ac:dyDescent="0.25">
      <c r="A14" s="5"/>
      <c r="B14" s="5"/>
      <c r="C14" s="5"/>
      <c r="D14" s="5"/>
      <c r="E14" s="5"/>
      <c r="F14" s="5"/>
      <c r="G14" s="15">
        <f>SUM(G12:G13)</f>
        <v>635.25</v>
      </c>
    </row>
  </sheetData>
  <mergeCells count="3">
    <mergeCell ref="A7:B7"/>
    <mergeCell ref="A8:B8"/>
    <mergeCell ref="A9:B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6F6F-FBB6-4829-94E2-FF963459728E}">
  <dimension ref="B3:L42"/>
  <sheetViews>
    <sheetView workbookViewId="0"/>
  </sheetViews>
  <sheetFormatPr defaultRowHeight="15" x14ac:dyDescent="0.25"/>
  <cols>
    <col min="1" max="1" width="9.140625" customWidth="1"/>
    <col min="2" max="2" width="54.28515625" customWidth="1"/>
    <col min="3" max="3" width="5.28515625" style="24" customWidth="1"/>
    <col min="4" max="4" width="10.42578125" bestFit="1" customWidth="1"/>
    <col min="5" max="5" width="9.7109375" style="18" bestFit="1" customWidth="1"/>
    <col min="6" max="8" width="9.140625" customWidth="1"/>
    <col min="9" max="9" width="15.85546875" customWidth="1"/>
    <col min="10" max="10" width="9.140625" customWidth="1"/>
  </cols>
  <sheetData>
    <row r="3" spans="2:11" ht="31.5" customHeight="1" x14ac:dyDescent="0.25">
      <c r="B3" s="1" t="s">
        <v>30</v>
      </c>
      <c r="C3" s="25" t="s">
        <v>24</v>
      </c>
      <c r="D3" s="26" t="s">
        <v>31</v>
      </c>
      <c r="E3" s="15" t="s">
        <v>2</v>
      </c>
    </row>
    <row r="4" spans="2:11" ht="19.5" customHeight="1" x14ac:dyDescent="0.25">
      <c r="B4" s="1"/>
      <c r="C4" s="25"/>
      <c r="D4" s="2">
        <v>19.25</v>
      </c>
      <c r="E4" s="15"/>
    </row>
    <row r="5" spans="2:11" x14ac:dyDescent="0.25">
      <c r="B5" s="5" t="s">
        <v>32</v>
      </c>
      <c r="C5" s="27">
        <v>14</v>
      </c>
      <c r="D5" s="5"/>
      <c r="E5" s="8">
        <f>C5*D4</f>
        <v>269.5</v>
      </c>
      <c r="K5" s="28"/>
    </row>
    <row r="6" spans="2:11" x14ac:dyDescent="0.25">
      <c r="B6" s="21" t="s">
        <v>33</v>
      </c>
      <c r="C6" s="27">
        <v>14</v>
      </c>
      <c r="D6" s="5"/>
      <c r="E6" s="8">
        <f>C6*D4</f>
        <v>269.5</v>
      </c>
    </row>
    <row r="7" spans="2:11" x14ac:dyDescent="0.25">
      <c r="B7" s="5" t="s">
        <v>34</v>
      </c>
      <c r="C7" s="27">
        <v>30</v>
      </c>
      <c r="D7" s="5"/>
      <c r="E7" s="8">
        <f>C7*D4</f>
        <v>577.5</v>
      </c>
    </row>
    <row r="8" spans="2:11" x14ac:dyDescent="0.25">
      <c r="B8" s="5" t="s">
        <v>35</v>
      </c>
      <c r="C8" s="27">
        <v>24</v>
      </c>
      <c r="D8" s="5"/>
      <c r="E8" s="8">
        <f>C8*D4</f>
        <v>462</v>
      </c>
    </row>
    <row r="9" spans="2:11" x14ac:dyDescent="0.25">
      <c r="B9" s="5" t="s">
        <v>36</v>
      </c>
      <c r="C9" s="27">
        <v>34</v>
      </c>
      <c r="D9" s="5"/>
      <c r="E9" s="8">
        <f>C9*D4</f>
        <v>654.5</v>
      </c>
    </row>
    <row r="10" spans="2:11" x14ac:dyDescent="0.25">
      <c r="B10" s="5" t="s">
        <v>37</v>
      </c>
      <c r="C10" s="27">
        <v>16</v>
      </c>
      <c r="D10" s="5"/>
      <c r="E10" s="8">
        <f>C10*D4</f>
        <v>308</v>
      </c>
    </row>
    <row r="11" spans="2:11" x14ac:dyDescent="0.25">
      <c r="B11" s="5" t="s">
        <v>38</v>
      </c>
      <c r="C11" s="27">
        <v>24</v>
      </c>
      <c r="D11" s="5"/>
      <c r="E11" s="8">
        <f>C11*D4</f>
        <v>462</v>
      </c>
    </row>
    <row r="12" spans="2:11" x14ac:dyDescent="0.25">
      <c r="B12" s="5" t="s">
        <v>39</v>
      </c>
      <c r="C12" s="27">
        <v>16</v>
      </c>
      <c r="D12" s="5"/>
      <c r="E12" s="8">
        <f>C12*D4</f>
        <v>308</v>
      </c>
    </row>
    <row r="13" spans="2:11" x14ac:dyDescent="0.25">
      <c r="B13" s="5" t="s">
        <v>40</v>
      </c>
      <c r="C13" s="27">
        <v>50</v>
      </c>
      <c r="D13" s="5"/>
      <c r="E13" s="8">
        <f>C13*D4</f>
        <v>962.5</v>
      </c>
    </row>
    <row r="14" spans="2:11" x14ac:dyDescent="0.25">
      <c r="B14" s="5" t="s">
        <v>41</v>
      </c>
      <c r="C14" s="27">
        <v>16</v>
      </c>
      <c r="D14" s="5"/>
      <c r="E14" s="8">
        <f>C14*D4</f>
        <v>308</v>
      </c>
    </row>
    <row r="15" spans="2:11" x14ac:dyDescent="0.25">
      <c r="B15" s="5" t="s">
        <v>42</v>
      </c>
      <c r="C15" s="27">
        <v>24</v>
      </c>
      <c r="D15" s="5"/>
      <c r="E15" s="8">
        <f>C15*D4</f>
        <v>462</v>
      </c>
    </row>
    <row r="16" spans="2:11" x14ac:dyDescent="0.25">
      <c r="B16" s="5" t="s">
        <v>43</v>
      </c>
      <c r="C16" s="27">
        <v>24</v>
      </c>
      <c r="D16" s="5"/>
      <c r="E16" s="8">
        <f>C16*D4</f>
        <v>462</v>
      </c>
    </row>
    <row r="17" spans="2:12" x14ac:dyDescent="0.25">
      <c r="B17" s="29" t="s">
        <v>44</v>
      </c>
      <c r="C17" s="27">
        <v>16</v>
      </c>
      <c r="D17" s="5"/>
      <c r="E17" s="8">
        <f>C17*D4</f>
        <v>308</v>
      </c>
    </row>
    <row r="18" spans="2:12" x14ac:dyDescent="0.25">
      <c r="B18" s="29" t="s">
        <v>45</v>
      </c>
      <c r="C18" s="27">
        <v>14</v>
      </c>
      <c r="D18" s="5"/>
      <c r="E18" s="8">
        <f>C18*D4</f>
        <v>269.5</v>
      </c>
    </row>
    <row r="19" spans="2:12" x14ac:dyDescent="0.25">
      <c r="B19" s="29" t="s">
        <v>46</v>
      </c>
      <c r="C19" s="27">
        <v>30</v>
      </c>
      <c r="D19" s="5"/>
      <c r="E19" s="8">
        <f>C19*D4</f>
        <v>577.5</v>
      </c>
    </row>
    <row r="20" spans="2:12" x14ac:dyDescent="0.25">
      <c r="B20" s="2" t="s">
        <v>47</v>
      </c>
      <c r="C20" s="27"/>
      <c r="D20" s="5"/>
      <c r="E20" s="8"/>
    </row>
    <row r="21" spans="2:12" x14ac:dyDescent="0.25">
      <c r="B21" s="19" t="s">
        <v>48</v>
      </c>
      <c r="C21" s="27">
        <v>520</v>
      </c>
      <c r="D21" s="5"/>
      <c r="E21" s="8">
        <f>C21*D4</f>
        <v>10010</v>
      </c>
    </row>
    <row r="22" spans="2:12" x14ac:dyDescent="0.25">
      <c r="B22" s="19" t="s">
        <v>49</v>
      </c>
      <c r="C22" s="27">
        <v>50</v>
      </c>
      <c r="D22" s="5"/>
      <c r="E22" s="8">
        <f>C22*D4</f>
        <v>962.5</v>
      </c>
      <c r="L22" s="30"/>
    </row>
    <row r="23" spans="2:12" ht="15" customHeight="1" x14ac:dyDescent="0.25">
      <c r="B23" s="31" t="s">
        <v>50</v>
      </c>
      <c r="C23" s="27">
        <v>130</v>
      </c>
      <c r="D23" s="5"/>
      <c r="E23" s="8">
        <f>C23*D4</f>
        <v>2502.5</v>
      </c>
    </row>
    <row r="24" spans="2:12" x14ac:dyDescent="0.25">
      <c r="B24" s="19" t="s">
        <v>51</v>
      </c>
      <c r="C24" s="27">
        <v>36</v>
      </c>
      <c r="D24" s="5"/>
      <c r="E24" s="8">
        <f>C24*D4</f>
        <v>693</v>
      </c>
      <c r="L24" s="30"/>
    </row>
    <row r="25" spans="2:12" x14ac:dyDescent="0.25">
      <c r="B25" s="19" t="s">
        <v>52</v>
      </c>
      <c r="C25" s="27">
        <v>9</v>
      </c>
      <c r="D25" s="5"/>
      <c r="E25" s="8">
        <f>C25*D4</f>
        <v>173.25</v>
      </c>
    </row>
    <row r="26" spans="2:12" x14ac:dyDescent="0.25">
      <c r="B26" s="19" t="s">
        <v>53</v>
      </c>
      <c r="C26" s="27">
        <v>100</v>
      </c>
      <c r="D26" s="5"/>
      <c r="E26" s="8">
        <f>C26*D4</f>
        <v>1925</v>
      </c>
    </row>
    <row r="27" spans="2:12" x14ac:dyDescent="0.25">
      <c r="B27" s="19" t="s">
        <v>54</v>
      </c>
      <c r="C27" s="27">
        <v>100</v>
      </c>
      <c r="D27" s="5"/>
      <c r="E27" s="8">
        <f>C27*D4</f>
        <v>1925</v>
      </c>
      <c r="L27" s="30"/>
    </row>
    <row r="28" spans="2:12" x14ac:dyDescent="0.25">
      <c r="B28" s="32" t="s">
        <v>55</v>
      </c>
      <c r="C28" s="27">
        <v>10</v>
      </c>
      <c r="D28" s="5"/>
      <c r="E28" s="8">
        <f>C28*D4</f>
        <v>192.5</v>
      </c>
      <c r="L28" s="30"/>
    </row>
    <row r="29" spans="2:12" x14ac:dyDescent="0.25">
      <c r="B29" s="33" t="s">
        <v>56</v>
      </c>
      <c r="C29" s="34">
        <v>9</v>
      </c>
      <c r="D29" s="35"/>
      <c r="E29" s="8">
        <f>C29*D4</f>
        <v>173.25</v>
      </c>
      <c r="L29" s="30"/>
    </row>
    <row r="30" spans="2:12" x14ac:dyDescent="0.25">
      <c r="C30" s="36">
        <f>Docenti!E8</f>
        <v>1310</v>
      </c>
      <c r="D30" s="37"/>
      <c r="E30" s="38">
        <f>Docenti!G8</f>
        <v>25217.5</v>
      </c>
    </row>
    <row r="31" spans="2:12" ht="27.75" customHeight="1" x14ac:dyDescent="0.25">
      <c r="B31" s="39" t="s">
        <v>10</v>
      </c>
      <c r="C31" s="40" t="s">
        <v>24</v>
      </c>
      <c r="D31" s="41" t="s">
        <v>31</v>
      </c>
      <c r="E31" s="42" t="s">
        <v>4</v>
      </c>
    </row>
    <row r="32" spans="2:12" ht="18.75" customHeight="1" x14ac:dyDescent="0.25">
      <c r="B32" s="43"/>
      <c r="C32" s="40">
        <v>33</v>
      </c>
      <c r="D32" s="41">
        <v>19.25</v>
      </c>
      <c r="E32" s="42">
        <v>635.25</v>
      </c>
    </row>
    <row r="33" spans="2:5" x14ac:dyDescent="0.25">
      <c r="B33" s="21" t="s">
        <v>57</v>
      </c>
      <c r="C33" s="44">
        <v>15</v>
      </c>
      <c r="D33" s="21"/>
      <c r="E33" s="45">
        <f>C33*D32</f>
        <v>288.75</v>
      </c>
    </row>
    <row r="34" spans="2:5" x14ac:dyDescent="0.25">
      <c r="B34" s="21" t="s">
        <v>58</v>
      </c>
      <c r="C34" s="44">
        <v>10</v>
      </c>
      <c r="D34" s="21"/>
      <c r="E34" s="45">
        <f>C34*D32</f>
        <v>192.5</v>
      </c>
    </row>
    <row r="35" spans="2:5" x14ac:dyDescent="0.25">
      <c r="B35" s="21" t="s">
        <v>59</v>
      </c>
      <c r="C35" s="44">
        <v>8</v>
      </c>
      <c r="D35" s="21"/>
      <c r="E35" s="45">
        <f>C35*D32</f>
        <v>154</v>
      </c>
    </row>
    <row r="36" spans="2:5" x14ac:dyDescent="0.25">
      <c r="B36" s="48" t="s">
        <v>4</v>
      </c>
      <c r="C36" s="48"/>
      <c r="D36" s="48"/>
      <c r="E36" s="46">
        <f>SUM(E33:E35)</f>
        <v>635.25</v>
      </c>
    </row>
    <row r="37" spans="2:5" x14ac:dyDescent="0.25">
      <c r="B37" s="48" t="s">
        <v>60</v>
      </c>
      <c r="C37" s="48"/>
      <c r="D37" s="48"/>
      <c r="E37" s="45">
        <f>assegnazione!G8-E36</f>
        <v>7.92999999999995</v>
      </c>
    </row>
    <row r="40" spans="2:5" x14ac:dyDescent="0.25">
      <c r="B40" s="47"/>
    </row>
    <row r="42" spans="2:5" x14ac:dyDescent="0.25">
      <c r="B42" s="14" t="s">
        <v>61</v>
      </c>
    </row>
  </sheetData>
  <mergeCells count="2">
    <mergeCell ref="B36:D36"/>
    <mergeCell ref="B37:D37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A634-D2CC-4AC8-8C00-318573AA99DF}">
  <dimension ref="A3:H5"/>
  <sheetViews>
    <sheetView workbookViewId="0"/>
  </sheetViews>
  <sheetFormatPr defaultRowHeight="15" x14ac:dyDescent="0.25"/>
  <cols>
    <col min="1" max="1" width="9.140625" customWidth="1"/>
    <col min="2" max="2" width="14.85546875" customWidth="1"/>
    <col min="3" max="3" width="9.140625" style="18" customWidth="1"/>
    <col min="4" max="5" width="9.140625" customWidth="1"/>
    <col min="6" max="6" width="9.140625" style="18" customWidth="1"/>
    <col min="7" max="7" width="9.140625" customWidth="1"/>
    <col min="8" max="8" width="20.28515625" bestFit="1" customWidth="1"/>
    <col min="9" max="9" width="9.140625" customWidth="1"/>
  </cols>
  <sheetData>
    <row r="3" spans="1:8" x14ac:dyDescent="0.25">
      <c r="A3" s="5"/>
      <c r="B3" s="25" t="s">
        <v>22</v>
      </c>
      <c r="C3" s="49">
        <f>ripartizione!C21</f>
        <v>8701.69</v>
      </c>
      <c r="D3" s="25" t="s">
        <v>24</v>
      </c>
      <c r="E3" s="5"/>
      <c r="F3" s="8"/>
      <c r="G3" s="5"/>
      <c r="H3" s="5"/>
    </row>
    <row r="4" spans="1:8" ht="41.25" customHeight="1" x14ac:dyDescent="0.25">
      <c r="A4" s="5">
        <v>20</v>
      </c>
      <c r="B4" s="2" t="s">
        <v>62</v>
      </c>
      <c r="C4" s="8">
        <f>C3*A4/100</f>
        <v>1740.3380000000002</v>
      </c>
      <c r="D4" s="5">
        <v>109</v>
      </c>
      <c r="E4" s="5">
        <v>15.95</v>
      </c>
      <c r="F4" s="15">
        <f>D4*E4</f>
        <v>1738.55</v>
      </c>
      <c r="G4" s="5" t="s">
        <v>26</v>
      </c>
      <c r="H4" s="1" t="s">
        <v>63</v>
      </c>
    </row>
    <row r="5" spans="1:8" ht="28.5" customHeight="1" x14ac:dyDescent="0.25">
      <c r="A5" s="5">
        <v>80</v>
      </c>
      <c r="B5" s="2" t="s">
        <v>64</v>
      </c>
      <c r="C5" s="8">
        <f>C3*A5/100</f>
        <v>6961.3520000000008</v>
      </c>
      <c r="D5" s="5">
        <v>506</v>
      </c>
      <c r="E5" s="5">
        <v>13.75</v>
      </c>
      <c r="F5" s="15">
        <f>D5*E5</f>
        <v>6957.5</v>
      </c>
      <c r="G5" s="5" t="s">
        <v>26</v>
      </c>
      <c r="H5" s="1" t="s">
        <v>65</v>
      </c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568E-776A-48F0-B361-810C612BD3D3}">
  <dimension ref="A3:F13"/>
  <sheetViews>
    <sheetView workbookViewId="0"/>
  </sheetViews>
  <sheetFormatPr defaultRowHeight="15" x14ac:dyDescent="0.25"/>
  <cols>
    <col min="1" max="1" width="9.140625" customWidth="1"/>
  </cols>
  <sheetData>
    <row r="3" spans="1:6" x14ac:dyDescent="0.25">
      <c r="A3" s="50">
        <f>Quota_ATA!F4</f>
        <v>1738.55</v>
      </c>
    </row>
    <row r="5" spans="1:6" x14ac:dyDescent="0.25">
      <c r="A5" s="48" t="s">
        <v>24</v>
      </c>
      <c r="B5" s="48"/>
      <c r="C5" s="48"/>
      <c r="D5" s="48"/>
      <c r="E5" s="48"/>
      <c r="F5" s="5">
        <v>15.95</v>
      </c>
    </row>
    <row r="6" spans="1:6" x14ac:dyDescent="0.25">
      <c r="A6" s="48" t="s">
        <v>66</v>
      </c>
      <c r="B6" s="48"/>
      <c r="C6" s="48"/>
      <c r="D6" s="48"/>
      <c r="E6" s="5">
        <v>29</v>
      </c>
      <c r="F6" s="8">
        <f>E6*F5</f>
        <v>462.54999999999995</v>
      </c>
    </row>
    <row r="7" spans="1:6" x14ac:dyDescent="0.25">
      <c r="A7" s="48" t="s">
        <v>67</v>
      </c>
      <c r="B7" s="48"/>
      <c r="C7" s="48"/>
      <c r="D7" s="48"/>
      <c r="E7" s="5">
        <v>29</v>
      </c>
      <c r="F7" s="8">
        <f>E7*F5</f>
        <v>462.54999999999995</v>
      </c>
    </row>
    <row r="8" spans="1:6" x14ac:dyDescent="0.25">
      <c r="A8" s="48" t="s">
        <v>68</v>
      </c>
      <c r="B8" s="48"/>
      <c r="C8" s="48"/>
      <c r="D8" s="48"/>
      <c r="E8" s="5">
        <v>20</v>
      </c>
      <c r="F8" s="8">
        <f>E8*F5</f>
        <v>319</v>
      </c>
    </row>
    <row r="9" spans="1:6" x14ac:dyDescent="0.25">
      <c r="A9" s="48" t="s">
        <v>68</v>
      </c>
      <c r="B9" s="48"/>
      <c r="C9" s="48"/>
      <c r="D9" s="48"/>
      <c r="E9" s="5">
        <v>20</v>
      </c>
      <c r="F9" s="8">
        <f>E9*F5</f>
        <v>319</v>
      </c>
    </row>
    <row r="10" spans="1:6" x14ac:dyDescent="0.25">
      <c r="A10" s="48" t="s">
        <v>68</v>
      </c>
      <c r="B10" s="48"/>
      <c r="C10" s="48"/>
      <c r="D10" s="48"/>
      <c r="E10" s="5">
        <v>11</v>
      </c>
      <c r="F10" s="8">
        <f>E10*F5</f>
        <v>175.45</v>
      </c>
    </row>
    <row r="11" spans="1:6" x14ac:dyDescent="0.25">
      <c r="E11" s="1">
        <v>109</v>
      </c>
      <c r="F11" s="15">
        <f>SUM(F6:F10)</f>
        <v>1738.55</v>
      </c>
    </row>
    <row r="13" spans="1:6" x14ac:dyDescent="0.25">
      <c r="F13" s="18"/>
    </row>
  </sheetData>
  <mergeCells count="6">
    <mergeCell ref="A5:E5"/>
    <mergeCell ref="A6:D6"/>
    <mergeCell ref="A7:D7"/>
    <mergeCell ref="A8:D8"/>
    <mergeCell ref="A9:D9"/>
    <mergeCell ref="A10:D10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2849-45F2-4129-B16C-05DC43144A76}">
  <dimension ref="A3:I23"/>
  <sheetViews>
    <sheetView workbookViewId="0"/>
  </sheetViews>
  <sheetFormatPr defaultRowHeight="15" x14ac:dyDescent="0.25"/>
  <cols>
    <col min="1" max="1" width="9.140625" style="18" customWidth="1"/>
    <col min="2" max="3" width="9.140625" customWidth="1"/>
    <col min="4" max="4" width="68.140625" customWidth="1"/>
    <col min="5" max="7" width="9.140625" customWidth="1"/>
    <col min="8" max="8" width="12" style="18" customWidth="1"/>
    <col min="9" max="9" width="9.140625" customWidth="1"/>
  </cols>
  <sheetData>
    <row r="3" spans="1:9" x14ac:dyDescent="0.25">
      <c r="A3" s="50">
        <f>Quota_ATA!F5</f>
        <v>6957.5</v>
      </c>
    </row>
    <row r="4" spans="1:9" ht="29.25" customHeight="1" x14ac:dyDescent="0.25">
      <c r="B4" s="54" t="s">
        <v>69</v>
      </c>
      <c r="C4" s="54"/>
      <c r="D4" s="54"/>
      <c r="E4" s="51" t="s">
        <v>70</v>
      </c>
      <c r="F4" s="51" t="s">
        <v>24</v>
      </c>
      <c r="G4" s="51" t="s">
        <v>24</v>
      </c>
      <c r="H4" s="52" t="s">
        <v>71</v>
      </c>
      <c r="I4" s="53">
        <v>13.75</v>
      </c>
    </row>
    <row r="5" spans="1:9" x14ac:dyDescent="0.25">
      <c r="B5" s="55" t="s">
        <v>72</v>
      </c>
      <c r="C5" s="55"/>
      <c r="D5" s="55"/>
      <c r="E5" s="27">
        <v>21</v>
      </c>
      <c r="F5" s="27">
        <v>2</v>
      </c>
      <c r="G5" s="5">
        <f>E5*F5</f>
        <v>42</v>
      </c>
      <c r="H5" s="8">
        <f>G5*I4</f>
        <v>577.5</v>
      </c>
    </row>
    <row r="6" spans="1:9" x14ac:dyDescent="0.25">
      <c r="B6" s="55" t="s">
        <v>73</v>
      </c>
      <c r="C6" s="55"/>
      <c r="D6" s="55"/>
      <c r="E6" s="27">
        <v>10</v>
      </c>
      <c r="F6" s="27">
        <v>1</v>
      </c>
      <c r="G6" s="5">
        <f>E6*F6</f>
        <v>10</v>
      </c>
      <c r="H6" s="8">
        <f>G6*I4</f>
        <v>137.5</v>
      </c>
    </row>
    <row r="7" spans="1:9" x14ac:dyDescent="0.25">
      <c r="B7" s="55" t="s">
        <v>74</v>
      </c>
      <c r="C7" s="55"/>
      <c r="D7" s="55"/>
      <c r="E7" s="27">
        <v>21</v>
      </c>
      <c r="F7" s="27">
        <v>1</v>
      </c>
      <c r="G7" s="5">
        <f>E7*F7</f>
        <v>21</v>
      </c>
      <c r="H7" s="8">
        <f>G7*I4</f>
        <v>288.75</v>
      </c>
    </row>
    <row r="8" spans="1:9" x14ac:dyDescent="0.25">
      <c r="B8" s="55" t="s">
        <v>75</v>
      </c>
      <c r="C8" s="55"/>
      <c r="D8" s="55"/>
      <c r="E8" s="27">
        <v>21</v>
      </c>
      <c r="F8" s="27">
        <v>1</v>
      </c>
      <c r="G8" s="5">
        <f>E8*F8</f>
        <v>21</v>
      </c>
      <c r="H8" s="8">
        <f>G8*I4</f>
        <v>288.75</v>
      </c>
    </row>
    <row r="9" spans="1:9" x14ac:dyDescent="0.25">
      <c r="B9" s="55" t="s">
        <v>76</v>
      </c>
      <c r="C9" s="55"/>
      <c r="D9" s="55"/>
      <c r="E9" s="27">
        <v>21</v>
      </c>
      <c r="F9" s="27">
        <v>6</v>
      </c>
      <c r="G9" s="5">
        <f>E9*F9</f>
        <v>126</v>
      </c>
      <c r="H9" s="8">
        <f>G9*I4</f>
        <v>1732.5</v>
      </c>
    </row>
    <row r="10" spans="1:9" x14ac:dyDescent="0.25">
      <c r="B10" s="56" t="s">
        <v>77</v>
      </c>
      <c r="C10" s="56"/>
      <c r="D10" s="56"/>
      <c r="E10" s="27"/>
      <c r="F10" s="27"/>
      <c r="G10" s="5"/>
      <c r="H10" s="8"/>
    </row>
    <row r="11" spans="1:9" x14ac:dyDescent="0.25">
      <c r="B11" s="55" t="s">
        <v>78</v>
      </c>
      <c r="C11" s="55"/>
      <c r="D11" s="55"/>
      <c r="E11" s="27">
        <v>2</v>
      </c>
      <c r="F11" s="27">
        <v>7</v>
      </c>
      <c r="G11" s="5">
        <f>E11*F11</f>
        <v>14</v>
      </c>
      <c r="H11" s="8">
        <f>G11*I4</f>
        <v>192.5</v>
      </c>
    </row>
    <row r="12" spans="1:9" x14ac:dyDescent="0.25">
      <c r="B12" s="57" t="s">
        <v>79</v>
      </c>
      <c r="C12" s="57"/>
      <c r="D12" s="57"/>
      <c r="E12" s="27">
        <v>1</v>
      </c>
      <c r="F12" s="27">
        <v>2</v>
      </c>
      <c r="G12" s="5">
        <f>E12*F12</f>
        <v>2</v>
      </c>
      <c r="H12" s="8">
        <f>G12*I4</f>
        <v>27.5</v>
      </c>
    </row>
    <row r="13" spans="1:9" x14ac:dyDescent="0.25">
      <c r="B13" s="55" t="s">
        <v>80</v>
      </c>
      <c r="C13" s="55"/>
      <c r="D13" s="55"/>
      <c r="E13" s="27">
        <v>4</v>
      </c>
      <c r="F13" s="27">
        <v>1</v>
      </c>
      <c r="G13" s="5">
        <f>E13*F13</f>
        <v>4</v>
      </c>
      <c r="H13" s="8">
        <f>G13*I4</f>
        <v>55</v>
      </c>
    </row>
    <row r="14" spans="1:9" x14ac:dyDescent="0.25">
      <c r="B14" s="55" t="s">
        <v>81</v>
      </c>
      <c r="C14" s="55"/>
      <c r="D14" s="55"/>
      <c r="E14" s="27">
        <v>2</v>
      </c>
      <c r="F14" s="27">
        <v>7</v>
      </c>
      <c r="G14" s="5">
        <f>E14*F14</f>
        <v>14</v>
      </c>
      <c r="H14" s="8">
        <f>G14*I4</f>
        <v>192.5</v>
      </c>
    </row>
    <row r="15" spans="1:9" x14ac:dyDescent="0.25">
      <c r="B15" s="56" t="s">
        <v>82</v>
      </c>
      <c r="C15" s="56"/>
      <c r="D15" s="56"/>
      <c r="E15" s="27"/>
      <c r="F15" s="27"/>
      <c r="G15" s="5"/>
      <c r="H15" s="8"/>
    </row>
    <row r="16" spans="1:9" x14ac:dyDescent="0.25">
      <c r="B16" s="55" t="s">
        <v>83</v>
      </c>
      <c r="C16" s="55"/>
      <c r="D16" s="55"/>
      <c r="E16" s="27">
        <v>21</v>
      </c>
      <c r="F16" s="27">
        <v>2</v>
      </c>
      <c r="G16" s="5">
        <f>E16*F16</f>
        <v>42</v>
      </c>
      <c r="H16" s="8">
        <f>G16*I4</f>
        <v>577.5</v>
      </c>
    </row>
    <row r="17" spans="2:8" x14ac:dyDescent="0.25">
      <c r="B17" s="55" t="s">
        <v>84</v>
      </c>
      <c r="C17" s="55"/>
      <c r="D17" s="55"/>
      <c r="E17" s="27">
        <v>21</v>
      </c>
      <c r="F17" s="27">
        <v>6</v>
      </c>
      <c r="G17" s="5">
        <f>E17*F17</f>
        <v>126</v>
      </c>
      <c r="H17" s="8">
        <f>G17*I4</f>
        <v>1732.5</v>
      </c>
    </row>
    <row r="18" spans="2:8" x14ac:dyDescent="0.25">
      <c r="B18" s="56" t="s">
        <v>85</v>
      </c>
      <c r="C18" s="56"/>
      <c r="D18" s="56"/>
      <c r="E18" s="27"/>
      <c r="F18" s="27"/>
      <c r="G18" s="5"/>
      <c r="H18" s="8"/>
    </row>
    <row r="19" spans="2:8" x14ac:dyDescent="0.25">
      <c r="B19" s="55" t="s">
        <v>86</v>
      </c>
      <c r="C19" s="55"/>
      <c r="D19" s="55"/>
      <c r="E19" s="27">
        <v>21</v>
      </c>
      <c r="F19" s="27">
        <v>2</v>
      </c>
      <c r="G19" s="5">
        <f>E19*F19</f>
        <v>42</v>
      </c>
      <c r="H19" s="8">
        <f>G19*I4</f>
        <v>577.5</v>
      </c>
    </row>
    <row r="20" spans="2:8" x14ac:dyDescent="0.25">
      <c r="B20" s="55" t="s">
        <v>87</v>
      </c>
      <c r="C20" s="55"/>
      <c r="D20" s="55"/>
      <c r="E20" s="27">
        <v>9</v>
      </c>
      <c r="F20" s="27">
        <v>2</v>
      </c>
      <c r="G20" s="5">
        <f>E20*F20</f>
        <v>18</v>
      </c>
      <c r="H20" s="8">
        <f>G20*I4</f>
        <v>247.5</v>
      </c>
    </row>
    <row r="21" spans="2:8" x14ac:dyDescent="0.25">
      <c r="B21" s="58" t="s">
        <v>88</v>
      </c>
      <c r="C21" s="58"/>
      <c r="D21" s="58"/>
      <c r="E21" s="27">
        <v>6</v>
      </c>
      <c r="F21" s="27">
        <v>4</v>
      </c>
      <c r="G21" s="5">
        <f>E21*F21</f>
        <v>24</v>
      </c>
      <c r="H21" s="8">
        <f>G21*I4</f>
        <v>330</v>
      </c>
    </row>
    <row r="22" spans="2:8" x14ac:dyDescent="0.25">
      <c r="B22" s="23"/>
      <c r="C22" s="23"/>
      <c r="D22" s="23"/>
      <c r="E22" s="27"/>
      <c r="F22" s="27"/>
      <c r="G22" s="12">
        <f>SUM(G5:G21)</f>
        <v>506</v>
      </c>
      <c r="H22" s="8"/>
    </row>
    <row r="23" spans="2:8" x14ac:dyDescent="0.25">
      <c r="G23" s="1">
        <f>Quota_ATA!D5</f>
        <v>506</v>
      </c>
      <c r="H23" s="15">
        <f>A3</f>
        <v>6957.5</v>
      </c>
    </row>
  </sheetData>
  <mergeCells count="19">
    <mergeCell ref="B22:D22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</mergeCells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A492-2172-4E9E-B1D5-9CDCE480484A}">
  <dimension ref="A2:L9"/>
  <sheetViews>
    <sheetView workbookViewId="0"/>
  </sheetViews>
  <sheetFormatPr defaultRowHeight="15" x14ac:dyDescent="0.25"/>
  <cols>
    <col min="1" max="1" width="9.140625" customWidth="1"/>
    <col min="2" max="2" width="12.85546875" bestFit="1" customWidth="1"/>
    <col min="3" max="5" width="9.140625" customWidth="1"/>
    <col min="6" max="6" width="10.5703125" bestFit="1" customWidth="1"/>
    <col min="7" max="7" width="9.140625" customWidth="1"/>
    <col min="8" max="8" width="9.5703125" bestFit="1" customWidth="1"/>
    <col min="9" max="10" width="9.140625" customWidth="1"/>
    <col min="11" max="11" width="19.140625" bestFit="1" customWidth="1"/>
    <col min="12" max="12" width="9.140625" customWidth="1"/>
  </cols>
  <sheetData>
    <row r="2" spans="1:12" x14ac:dyDescent="0.25">
      <c r="A2" s="5"/>
      <c r="B2" s="5"/>
      <c r="C2" s="5" t="s">
        <v>24</v>
      </c>
      <c r="D2" s="5"/>
      <c r="E2" s="5"/>
      <c r="F2" s="5"/>
      <c r="G2" s="5"/>
      <c r="H2" s="5"/>
    </row>
    <row r="3" spans="1:12" x14ac:dyDescent="0.25">
      <c r="A3" s="1">
        <f>assegnazione!G5</f>
        <v>3330.6299999999997</v>
      </c>
      <c r="B3" s="5"/>
      <c r="C3" s="5">
        <v>173</v>
      </c>
      <c r="D3" s="5">
        <v>19.25</v>
      </c>
      <c r="E3" s="1">
        <f>C3*D3</f>
        <v>3330.25</v>
      </c>
      <c r="F3" s="25" t="s">
        <v>89</v>
      </c>
      <c r="G3" s="5"/>
      <c r="H3" s="5"/>
    </row>
    <row r="4" spans="1:12" x14ac:dyDescent="0.25">
      <c r="A4" s="5"/>
      <c r="B4" s="5"/>
      <c r="C4" s="5"/>
      <c r="D4" s="5"/>
      <c r="E4" s="5"/>
      <c r="F4" s="5"/>
      <c r="G4" s="5"/>
      <c r="H4" s="5"/>
    </row>
    <row r="5" spans="1:12" x14ac:dyDescent="0.25">
      <c r="A5" s="5"/>
      <c r="B5" s="5" t="s">
        <v>90</v>
      </c>
      <c r="C5" s="21">
        <v>35</v>
      </c>
      <c r="D5" s="5">
        <v>19.25</v>
      </c>
      <c r="E5" s="1">
        <f>C5*D5</f>
        <v>673.75</v>
      </c>
      <c r="F5" s="21">
        <v>24</v>
      </c>
      <c r="G5" s="5">
        <v>19.25</v>
      </c>
      <c r="H5" s="8">
        <f>F5*G5</f>
        <v>462</v>
      </c>
    </row>
    <row r="6" spans="1:12" x14ac:dyDescent="0.25">
      <c r="A6" s="5"/>
      <c r="B6" s="5" t="s">
        <v>91</v>
      </c>
      <c r="C6" s="21">
        <v>35</v>
      </c>
      <c r="D6" s="5">
        <v>19.25</v>
      </c>
      <c r="E6" s="1">
        <f>C6*D6</f>
        <v>673.75</v>
      </c>
      <c r="F6" s="21">
        <v>24</v>
      </c>
      <c r="G6" s="5">
        <v>19.25</v>
      </c>
      <c r="H6" s="8">
        <f>F6*G6</f>
        <v>462</v>
      </c>
    </row>
    <row r="7" spans="1:12" x14ac:dyDescent="0.25">
      <c r="A7" s="5"/>
      <c r="B7" s="5" t="s">
        <v>92</v>
      </c>
      <c r="C7" s="5"/>
      <c r="D7" s="5"/>
      <c r="E7" s="5"/>
      <c r="F7" s="21">
        <v>24</v>
      </c>
      <c r="G7" s="5">
        <v>19.25</v>
      </c>
      <c r="H7" s="8">
        <f>F7*G7</f>
        <v>462</v>
      </c>
    </row>
    <row r="8" spans="1:12" x14ac:dyDescent="0.25">
      <c r="A8" s="5"/>
      <c r="B8" s="5" t="s">
        <v>93</v>
      </c>
      <c r="C8" s="5"/>
      <c r="D8" s="5"/>
      <c r="E8" s="5"/>
      <c r="F8" s="21">
        <v>24</v>
      </c>
      <c r="G8" s="5">
        <v>19.25</v>
      </c>
      <c r="H8" s="8">
        <f>F8*G8</f>
        <v>462</v>
      </c>
    </row>
    <row r="9" spans="1:12" x14ac:dyDescent="0.25">
      <c r="A9" s="5"/>
      <c r="B9" s="5"/>
      <c r="C9" s="5"/>
      <c r="D9" s="5"/>
      <c r="E9" s="15">
        <f>SUM(E5:E8)</f>
        <v>1347.5</v>
      </c>
      <c r="F9" s="5"/>
      <c r="G9" s="5"/>
      <c r="H9" s="15">
        <f>SUM(H5:H8)</f>
        <v>1848</v>
      </c>
      <c r="J9" s="59">
        <f>E9+H9</f>
        <v>3195.5</v>
      </c>
      <c r="K9" s="60" t="s">
        <v>94</v>
      </c>
      <c r="L9" s="61">
        <f>assegnazione!G5-J9</f>
        <v>135.12999999999965</v>
      </c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FD7A-9958-4EF7-8F60-A8FCE9362CEC}">
  <dimension ref="A3:H16"/>
  <sheetViews>
    <sheetView workbookViewId="0"/>
  </sheetViews>
  <sheetFormatPr defaultRowHeight="15" x14ac:dyDescent="0.25"/>
  <cols>
    <col min="1" max="3" width="9.140625" customWidth="1"/>
    <col min="4" max="4" width="10.140625" customWidth="1"/>
    <col min="5" max="6" width="9.140625" customWidth="1"/>
    <col min="7" max="7" width="9.140625" style="18" customWidth="1"/>
    <col min="8" max="8" width="48" customWidth="1"/>
    <col min="9" max="9" width="9.140625" customWidth="1"/>
  </cols>
  <sheetData>
    <row r="3" spans="1:8" x14ac:dyDescent="0.25">
      <c r="A3" s="5">
        <f>assegnazione!G6</f>
        <v>3074.56</v>
      </c>
      <c r="B3" s="5"/>
      <c r="C3" s="5"/>
      <c r="D3" s="5"/>
      <c r="E3" s="5"/>
      <c r="F3" s="5"/>
      <c r="G3" s="8"/>
    </row>
    <row r="4" spans="1:8" x14ac:dyDescent="0.25">
      <c r="A4" s="5"/>
      <c r="B4" s="5"/>
      <c r="C4" s="5" t="s">
        <v>95</v>
      </c>
      <c r="D4" s="27" t="s">
        <v>96</v>
      </c>
      <c r="E4" s="27" t="s">
        <v>4</v>
      </c>
      <c r="F4" s="5"/>
      <c r="G4" s="8"/>
    </row>
    <row r="5" spans="1:8" x14ac:dyDescent="0.25">
      <c r="A5" s="5"/>
      <c r="B5" s="5" t="s">
        <v>97</v>
      </c>
      <c r="C5" s="8">
        <v>1200</v>
      </c>
      <c r="D5" s="21">
        <v>186.59</v>
      </c>
      <c r="E5" s="15">
        <f>SUM(C5:D5)</f>
        <v>1386.59</v>
      </c>
      <c r="F5" s="5"/>
      <c r="G5" s="8"/>
    </row>
    <row r="6" spans="1:8" x14ac:dyDescent="0.25">
      <c r="A6" s="5"/>
      <c r="B6" s="5" t="s">
        <v>98</v>
      </c>
      <c r="C6" s="8">
        <f>A3-C5</f>
        <v>1874.56</v>
      </c>
      <c r="D6" s="5">
        <v>517.16999999999996</v>
      </c>
      <c r="E6" s="15">
        <f>SUM(C6:D6)</f>
        <v>2391.73</v>
      </c>
      <c r="F6" s="5"/>
      <c r="G6" s="8"/>
    </row>
    <row r="7" spans="1:8" x14ac:dyDescent="0.25">
      <c r="A7" s="5"/>
      <c r="B7" s="5"/>
      <c r="C7" s="5"/>
      <c r="D7" s="5"/>
      <c r="E7" s="5"/>
      <c r="F7" s="5"/>
      <c r="G7" s="8"/>
    </row>
    <row r="8" spans="1:8" x14ac:dyDescent="0.25">
      <c r="A8" s="5"/>
      <c r="B8" s="5"/>
      <c r="C8" s="5"/>
      <c r="D8" s="5"/>
      <c r="E8" s="5"/>
      <c r="F8" s="5"/>
      <c r="G8" s="8"/>
    </row>
    <row r="9" spans="1:8" x14ac:dyDescent="0.25">
      <c r="A9" s="5" t="s">
        <v>99</v>
      </c>
      <c r="B9" s="48" t="s">
        <v>100</v>
      </c>
      <c r="C9" s="48"/>
      <c r="D9" s="48"/>
      <c r="E9" s="48"/>
      <c r="F9" s="48"/>
      <c r="G9" s="8">
        <v>462.2</v>
      </c>
    </row>
    <row r="10" spans="1:8" x14ac:dyDescent="0.25">
      <c r="A10" s="5"/>
      <c r="B10" s="48" t="s">
        <v>101</v>
      </c>
      <c r="C10" s="48"/>
      <c r="D10" s="48"/>
      <c r="E10" s="48"/>
      <c r="F10" s="48"/>
      <c r="G10" s="8">
        <v>662.19</v>
      </c>
    </row>
    <row r="11" spans="1:8" x14ac:dyDescent="0.25">
      <c r="A11" s="5"/>
      <c r="B11" s="48" t="s">
        <v>102</v>
      </c>
      <c r="C11" s="48"/>
      <c r="D11" s="48"/>
      <c r="E11" s="48"/>
      <c r="F11" s="48"/>
      <c r="G11" s="8">
        <v>262.2</v>
      </c>
      <c r="H11" s="62" t="s">
        <v>103</v>
      </c>
    </row>
    <row r="12" spans="1:8" x14ac:dyDescent="0.25">
      <c r="A12" s="5"/>
      <c r="B12" s="5"/>
      <c r="C12" s="5"/>
      <c r="D12" s="5"/>
      <c r="E12" s="5"/>
      <c r="F12" s="5"/>
      <c r="G12" s="15">
        <f>SUM(G9:G11)</f>
        <v>1386.5900000000001</v>
      </c>
    </row>
    <row r="13" spans="1:8" x14ac:dyDescent="0.25">
      <c r="A13" s="5"/>
      <c r="B13" s="5"/>
      <c r="C13" s="5"/>
      <c r="D13" s="5"/>
      <c r="E13" s="5"/>
      <c r="F13" s="5"/>
      <c r="G13" s="8"/>
    </row>
    <row r="14" spans="1:8" x14ac:dyDescent="0.25">
      <c r="A14" s="5"/>
      <c r="B14" s="5"/>
      <c r="C14" s="5"/>
      <c r="D14" s="5"/>
      <c r="E14" s="5"/>
      <c r="F14" s="5"/>
      <c r="G14" s="8"/>
    </row>
    <row r="15" spans="1:8" x14ac:dyDescent="0.25">
      <c r="A15" s="5" t="s">
        <v>104</v>
      </c>
      <c r="B15" s="48" t="s">
        <v>105</v>
      </c>
      <c r="C15" s="48"/>
      <c r="D15" s="48"/>
      <c r="E15" s="48"/>
      <c r="F15" s="48"/>
      <c r="G15" s="15">
        <f>E6</f>
        <v>2391.73</v>
      </c>
    </row>
    <row r="16" spans="1:8" x14ac:dyDescent="0.25">
      <c r="A16" s="5">
        <v>11</v>
      </c>
      <c r="B16" s="5"/>
      <c r="C16" s="5"/>
      <c r="D16" s="5"/>
      <c r="E16" s="5"/>
      <c r="F16" s="5"/>
      <c r="G16" s="15">
        <f>G15/A16</f>
        <v>217.43</v>
      </c>
    </row>
  </sheetData>
  <mergeCells count="4">
    <mergeCell ref="B9:F9"/>
    <mergeCell ref="B10:F10"/>
    <mergeCell ref="B11:F11"/>
    <mergeCell ref="B15:F15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assegnazione</vt:lpstr>
      <vt:lpstr>ripartizione</vt:lpstr>
      <vt:lpstr>Docenti</vt:lpstr>
      <vt:lpstr>Incarichi</vt:lpstr>
      <vt:lpstr>Quota_ATA</vt:lpstr>
      <vt:lpstr>FIS_Ass__Amm_</vt:lpstr>
      <vt:lpstr>FIS_Coll__Scol__</vt:lpstr>
      <vt:lpstr>Funzioni_Strumentali</vt:lpstr>
      <vt:lpstr>Incarichi_Specifici</vt:lpstr>
      <vt:lpstr>Indennità_di_Direzione_D_S_G_A_</vt:lpstr>
      <vt:lpstr>AVANZI_E_ARROTONDAMENTI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DSGA</cp:lastModifiedBy>
  <cp:lastPrinted>2025-12-04T12:08:08Z</cp:lastPrinted>
  <dcterms:created xsi:type="dcterms:W3CDTF">2025-11-05T10:47:55Z</dcterms:created>
  <dcterms:modified xsi:type="dcterms:W3CDTF">2025-12-15T10:07:30Z</dcterms:modified>
</cp:coreProperties>
</file>